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1." sheetId="1" r:id="rId1"/>
    <sheet name="2." sheetId="2" r:id="rId2"/>
    <sheet name="3." sheetId="3" r:id="rId3"/>
    <sheet name="3.1." sheetId="4" r:id="rId4"/>
    <sheet name="3.1.1." sheetId="5" r:id="rId5"/>
    <sheet name="3.2." sheetId="6" r:id="rId6"/>
    <sheet name="3.3." sheetId="7" r:id="rId7"/>
    <sheet name="4, 4.1." sheetId="8" r:id="rId8"/>
    <sheet name="4.2. " sheetId="9" r:id="rId9"/>
    <sheet name="4.3." sheetId="10" r:id="rId10"/>
    <sheet name="4.4." sheetId="11" r:id="rId11"/>
    <sheet name="5." sheetId="12" r:id="rId12"/>
  </sheets>
  <definedNames>
    <definedName name="_xlnm.Print_Titles" localSheetId="2">'3.'!$3:$4</definedName>
    <definedName name="_xlnm.Print_Titles" localSheetId="3">'3.1.'!$3:$4</definedName>
    <definedName name="_xlnm.Print_Titles" localSheetId="4">'3.1.1.'!$3:$4</definedName>
    <definedName name="_xlnm.Print_Titles" localSheetId="5">'3.2.'!$3:$4</definedName>
    <definedName name="_xlnm.Print_Titles" localSheetId="6">'3.3.'!$3:$4</definedName>
    <definedName name="_xlnm.Print_Area" localSheetId="2">'3.'!$AW$1:$IE$31</definedName>
    <definedName name="_xlnm.Print_Area" localSheetId="3">'3.1.'!$AW$1:$IE$52</definedName>
    <definedName name="_xlnm.Print_Area" localSheetId="4">'3.1.1.'!$AW$1:$IE$52</definedName>
    <definedName name="_xlnm.Print_Area" localSheetId="5">'3.2.'!$AW$1:$IE$24</definedName>
    <definedName name="_xlnm.Print_Area" localSheetId="6">'3.3.'!$AW$1:$IE$30</definedName>
  </definedNames>
  <calcPr fullCalcOnLoad="1"/>
</workbook>
</file>

<file path=xl/sharedStrings.xml><?xml version="1.0" encoding="utf-8"?>
<sst xmlns="http://schemas.openxmlformats.org/spreadsheetml/2006/main" count="658" uniqueCount="247">
  <si>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</si>
  <si>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</si>
  <si>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</si>
  <si>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</si>
  <si>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</si>
  <si>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ОКУД</t>
  </si>
  <si>
    <t>Дата</t>
  </si>
  <si>
    <t>Наименование бюджета</t>
  </si>
  <si>
    <t>по ОКПО</t>
  </si>
  <si>
    <t>Наименование органа, осуществляющего функции и полномочия учредителя</t>
  </si>
  <si>
    <t>ИНН</t>
  </si>
  <si>
    <t>Единица измерения</t>
  </si>
  <si>
    <t>руб.</t>
  </si>
  <si>
    <t>КПП</t>
  </si>
  <si>
    <t>511701001</t>
  </si>
  <si>
    <t>Юридический адрес учреждения</t>
  </si>
  <si>
    <t>по ОКТМО</t>
  </si>
  <si>
    <t>Фактический адрес учреждения</t>
  </si>
  <si>
    <t>Глава по БК</t>
  </si>
  <si>
    <t>По ОКЕИ</t>
  </si>
  <si>
    <t>1. Сведения о деятельности учреждения</t>
  </si>
  <si>
    <t>1.4. Перечень услуг (работ), осуществляемых на платной основе утверждается в соответствии с нормативными актами Российской Федерации, Мурманской области, Учредителя.</t>
  </si>
  <si>
    <t>2. Показатели финансового состояния учреждения</t>
  </si>
  <si>
    <t>Наименование показателя</t>
  </si>
  <si>
    <t>Сумма</t>
  </si>
  <si>
    <t xml:space="preserve">1. Нефинансовые активы, всего:                                     </t>
  </si>
  <si>
    <t xml:space="preserve">в том числе:                                                       </t>
  </si>
  <si>
    <t xml:space="preserve">из них:                                                            </t>
  </si>
  <si>
    <t xml:space="preserve">2.1. Дебиторская задолженность по доходам, полученным за счет  средств бюджета   </t>
  </si>
  <si>
    <t xml:space="preserve">2.2. Дебиторская задолженность по выданным авансам, полученным за  счет средств бюджета, всего:           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</si>
  <si>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</si>
  <si>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</si>
  <si>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</si>
  <si>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</si>
  <si>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</si>
  <si>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</si>
  <si>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</si>
  <si>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</si>
  <si>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</si>
  <si>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</si>
  <si>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</si>
  <si>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</si>
  <si>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</si>
  <si>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</si>
  <si>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</si>
  <si>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</si>
  <si>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</si>
  <si>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</si>
  <si>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</si>
  <si>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</si>
  <si>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</si>
  <si>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Просроченная кредиторская задолженность                            </t>
  </si>
  <si>
    <t xml:space="preserve">3.1. Кредиторская задолженность по принятым обязательствам за счет средств бюджета, всего:        </t>
  </si>
  <si>
    <t xml:space="preserve">3.1.1. По начислениям на выплаты по оплате труда                   </t>
  </si>
  <si>
    <t xml:space="preserve">3.1.2. По оплате услуг связи                                       </t>
  </si>
  <si>
    <t xml:space="preserve">3.1.3. По оплате транспортных услуг                                </t>
  </si>
  <si>
    <t xml:space="preserve">3.1.4. По оплате коммунальных услуг                                </t>
  </si>
  <si>
    <t xml:space="preserve">3.1.5. По оплате услуг по содержанию имущества                     </t>
  </si>
  <si>
    <t xml:space="preserve">3.1.6. По оплате прочих услуг                                      </t>
  </si>
  <si>
    <t xml:space="preserve">3.1.7. По приобретению основных средств                            </t>
  </si>
  <si>
    <t xml:space="preserve">3.1.8. По приобретению нематериальных активов                      </t>
  </si>
  <si>
    <t xml:space="preserve">3.1.9. По приобретению непроизведенных активов                     </t>
  </si>
  <si>
    <t xml:space="preserve">3.1.10. По приобретению материальных запасов                       </t>
  </si>
  <si>
    <t xml:space="preserve">3.1.11. По оплате прочих расходов                                  </t>
  </si>
  <si>
    <t xml:space="preserve">3.1.12. По платежам в бюджет                                       </t>
  </si>
  <si>
    <t xml:space="preserve">3.1.13. По прочим расчетам с кредиторами                           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</si>
  <si>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</si>
  <si>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</si>
  <si>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</si>
  <si>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</si>
  <si>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</si>
  <si>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</si>
  <si>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</si>
  <si>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</si>
  <si>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</si>
  <si>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</si>
  <si>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</si>
  <si>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</si>
  <si>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</si>
  <si>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</si>
  <si>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 xml:space="preserve">3. Показатели по поступлениям и выплатам учреждения </t>
  </si>
  <si>
    <t>КОСГУ</t>
  </si>
  <si>
    <t>очередной финансовый год</t>
  </si>
  <si>
    <t>1-й год планового периода</t>
  </si>
  <si>
    <t>2-й год планового периода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</si>
  <si>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</si>
  <si>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</si>
  <si>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</si>
  <si>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иностран-ной валюте</t>
  </si>
  <si>
    <t>Остаток средств на начало планируемого года</t>
  </si>
  <si>
    <t>Поступления, всего:</t>
  </si>
  <si>
    <t>в том числе:</t>
  </si>
  <si>
    <t>180</t>
  </si>
  <si>
    <t>130</t>
  </si>
  <si>
    <t>…..</t>
  </si>
  <si>
    <t>Выплаты, всего:</t>
  </si>
  <si>
    <t>Заработная плата</t>
  </si>
  <si>
    <t>211</t>
  </si>
  <si>
    <t>Прочие выплаты</t>
  </si>
  <si>
    <t>212</t>
  </si>
  <si>
    <t xml:space="preserve">Начисления на выплаты по оплате труда
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</si>
  <si>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</si>
  <si>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</si>
  <si>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</si>
  <si>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</si>
  <si>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</si>
  <si>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</si>
  <si>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</si>
  <si>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</si>
  <si>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</si>
  <si>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</si>
  <si>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</si>
  <si>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</si>
  <si>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</si>
  <si>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</si>
  <si>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</si>
  <si>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</si>
  <si>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</si>
  <si>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</si>
  <si>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</si>
  <si>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</si>
  <si>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</si>
  <si>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окончание периода</t>
  </si>
  <si>
    <t>Справочно:</t>
  </si>
  <si>
    <t>Объем публичных обязательств, всего</t>
  </si>
  <si>
    <t>Х</t>
  </si>
  <si>
    <t>очередной/текущий финансовый год</t>
  </si>
  <si>
    <t>Показатель</t>
  </si>
  <si>
    <t>1-ый год 
планового
периода</t>
  </si>
  <si>
    <t>2-ой год 
планового
периода</t>
  </si>
  <si>
    <t>в % к предыдущему году</t>
  </si>
  <si>
    <t xml:space="preserve">1-ый год 
планового
периода </t>
  </si>
  <si>
    <t xml:space="preserve">2-ой год 
планового
периода </t>
  </si>
  <si>
    <t>в том числе по категориям:</t>
  </si>
  <si>
    <t>4.3. Показатели динамики имущества учреждения</t>
  </si>
  <si>
    <t>Очередной финансовый год, м2</t>
  </si>
  <si>
    <t>м2</t>
  </si>
  <si>
    <t>Общие площади учреждения :</t>
  </si>
  <si>
    <t>на балансе учреждения</t>
  </si>
  <si>
    <t>арендованные</t>
  </si>
  <si>
    <t>в безвозмездном пользовании</t>
  </si>
  <si>
    <t>сдаваемые в аренду</t>
  </si>
  <si>
    <t>Обеспеченность площадями зданий учреждения на одного потребителя услуг</t>
  </si>
  <si>
    <t>4.4. Показатели основной деятельности учреждения</t>
  </si>
  <si>
    <t>Очередной финансовый год, ед.</t>
  </si>
  <si>
    <t>ед.</t>
  </si>
  <si>
    <t>Наименование мероприятия</t>
  </si>
  <si>
    <t>Сроки проведения</t>
  </si>
  <si>
    <t>Оптимизация штатного расписания</t>
  </si>
  <si>
    <t>Подписи лиц, ответственных за содержащиеся в Плане данные</t>
  </si>
  <si>
    <t>(уполномоченное лицо)</t>
  </si>
  <si>
    <t>(расшифровка подписи полностью)</t>
  </si>
  <si>
    <t>(телефон)</t>
  </si>
  <si>
    <t>Приложение № 1 к Порядку составления и утверждения плана финансово-хозяйственной деятельности муниципальных учреждений</t>
  </si>
  <si>
    <t>(наименование органа, осуществляющего функции и полномочия учредителя)</t>
  </si>
  <si>
    <t xml:space="preserve">ФИНАНСОВО-ХОЗЯЙСТВЕННОЙ ДЕЯТЕЛЬНОСТИ </t>
  </si>
  <si>
    <t>Наименование учреждения</t>
  </si>
  <si>
    <t>стоимость недвижимого имущества, приобретенного учредителем за счет выделенных собственником имущества учреждения средств;</t>
  </si>
  <si>
    <t>стоимость недвижимого имущества, приобретенного учредителем за счет доходов, полученныхот платной и иной приносящей доход деятельности;</t>
  </si>
  <si>
    <t xml:space="preserve">1.1.недвижимое имущество, всего:       </t>
  </si>
  <si>
    <t>Остаточная стоимость</t>
  </si>
  <si>
    <t>1.2. Особо ценное недвижимое имущество, всего:</t>
  </si>
  <si>
    <t xml:space="preserve">2. Финансовые активы, всего:                                       </t>
  </si>
  <si>
    <t xml:space="preserve">3. Обязательства, всего:                                            </t>
  </si>
  <si>
    <t>3.1. Показатели по поступлениям и выплатам учреждения по средствам бюджета муниципального образования</t>
  </si>
  <si>
    <t>Остаток средств на начало периода</t>
  </si>
  <si>
    <t>Субсидии на выполнение муниципального задания</t>
  </si>
  <si>
    <t>Субсидии, предоставляемые в соответствии с аб. 2 п. 1 ст. 78.1 Бюджетного кодекса РФ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</si>
  <si>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</t>
  </si>
  <si>
    <t>выплаты за счет субсидии на выполнение муниципального задания:</t>
  </si>
  <si>
    <t xml:space="preserve">выплаты за счет субсидии, предоставляемые в соответствии с аб. 7 п. 1 ст. 78.1 Бюджетного кодекса РФ </t>
  </si>
  <si>
    <t>выплаты за счет субсидии на осуществление капитальных вложений в объекты капитального строительства муниципальной собственности или приобретение объектов:</t>
  </si>
  <si>
    <t>гранты в форме субсидий, в том числе предоставляемых по результатам конкурсов</t>
  </si>
  <si>
    <t>поступления от оказания услуг (работ), на платной основе и поступления от иной приносящей доход деятельности</t>
  </si>
  <si>
    <t>поступления от реализации ценных бумаг</t>
  </si>
  <si>
    <t>Средства во временном распоряжении, всего</t>
  </si>
  <si>
    <t>выплаты за счет грантов в форме субсидий</t>
  </si>
  <si>
    <t>выплаты за счет поступлений от реализации ценных бумаг</t>
  </si>
  <si>
    <t>4. Динамика показателей деятельности учреждения</t>
  </si>
  <si>
    <t>4.1. Показатели динамики численности работников учреждения и их состава</t>
  </si>
  <si>
    <t>Среднесписочная среднегодовая численность работников</t>
  </si>
  <si>
    <t>относящиеся к основному персоналу</t>
  </si>
  <si>
    <t>относящиеся к административно-управленческому персоналу</t>
  </si>
  <si>
    <t>относящиеся к иному персоналу</t>
  </si>
  <si>
    <t>по категориям работников, повышение оплаты труда которых предусмотренно Указами*</t>
  </si>
  <si>
    <t>* - указы Президента РФ от 07.05.2012 г. № 597, от 01.06.2012 г. № 761</t>
  </si>
  <si>
    <t>человек</t>
  </si>
  <si>
    <t>4.2. Показатели динамики оплаты труда, среднемесячной заработной платы работников учреждения</t>
  </si>
  <si>
    <t xml:space="preserve">Среднемесячная оплата труда работников, всего - </t>
  </si>
  <si>
    <t>Средняя заработная плата по Мурманской области, касающаяся сферы деятельности учреждения (прогноз данных)</t>
  </si>
  <si>
    <t>…</t>
  </si>
  <si>
    <t>Средняя заработная плата по категориям работников учреждения, повышение оплаты труда которых предусмотренно Указами*</t>
  </si>
  <si>
    <t>Соотношение среднемесячной оплаты труда работников учреждения к средней заработной плате по Мурманской области</t>
  </si>
  <si>
    <t>Единицы измерения</t>
  </si>
  <si>
    <t>Очередной финансовый год</t>
  </si>
  <si>
    <t>в ед. изм.</t>
  </si>
  <si>
    <t>тыс.руб.</t>
  </si>
  <si>
    <t>%</t>
  </si>
  <si>
    <t>* - указы Президента РФ от 07.05.2012г. № 597, от 01.06.2012 г. № 761</t>
  </si>
  <si>
    <t>на праве оперативного управления</t>
  </si>
  <si>
    <t>Общее количество потребителей услуг (работ) учреждения</t>
  </si>
  <si>
    <t>в том числе платными для потребителей</t>
  </si>
  <si>
    <t>Услуга 1</t>
  </si>
  <si>
    <t>Услуга 2</t>
  </si>
  <si>
    <t>5.Перечень мероприятий по повышению эффективности деятельности на очередной финансовый год и плановый период</t>
  </si>
  <si>
    <t>Затраты, необходимые на проведение мероприятия тыс.руб.</t>
  </si>
  <si>
    <t>Повышение заработной платы</t>
  </si>
  <si>
    <t>Повышение квалификации</t>
  </si>
  <si>
    <t>Руководитель финансово-экономической/бухгалтерской службы</t>
  </si>
  <si>
    <t>Отдел образования администрации города Полярные зори с подведомственной территорией</t>
  </si>
  <si>
    <t>1.1 Цели деятельности учреждения: образовательная деятельность по образовательным программам начального общего и основного общего образования</t>
  </si>
  <si>
    <t>Муниципальное бюджетное общеобразовательное учреждение основная общеобразовательная школа №3 имени Д.К.Булганина</t>
  </si>
  <si>
    <t>184230, Мурманская область, г.Полярные Зори, ул.Белова, д.7-а</t>
  </si>
  <si>
    <t>22624801</t>
  </si>
  <si>
    <t>5117300260</t>
  </si>
  <si>
    <t>Отдел образования администрации города Полярные Зори                            с подведомственной территорией</t>
  </si>
  <si>
    <t>Начальник отдела образования                           администрации г.Полярные Зори с п/т</t>
  </si>
  <si>
    <t>О.В.Зиненкова</t>
  </si>
  <si>
    <t>7-55-65</t>
  </si>
  <si>
    <t>Е.А.Пузанко</t>
  </si>
  <si>
    <t>47719000</t>
  </si>
  <si>
    <t>1.3. Перечень услуг (работ), оказываемых (выполняемых) учреждением утвержденый муниципальным заданием: предоставление общедоступного и бесплатного начального общего, основного общего образования по основным общеобразовательным программам и программам дополнительного образования</t>
  </si>
  <si>
    <t>1.2. Виды деятельности: начальное общее, основное общее образование</t>
  </si>
  <si>
    <t>Исполнитель  ведущий экономист</t>
  </si>
  <si>
    <t>на 2015 год и плановый период 2016-2017 гг.</t>
  </si>
  <si>
    <t>Всего работников учреждения (с учетом новых рабочих мест) по штатному расписанию</t>
  </si>
  <si>
    <t>Очередной финансовый год (человек/шт.ед.)</t>
  </si>
  <si>
    <t>Фонд оплаты труда (211)</t>
  </si>
  <si>
    <t>педагоги</t>
  </si>
  <si>
    <t>2015г</t>
  </si>
  <si>
    <t>2016г</t>
  </si>
  <si>
    <t>2017г</t>
  </si>
  <si>
    <t>в течение финансового года</t>
  </si>
  <si>
    <t>Работы, услуги по содержанию имущества (в т.ч. обслуживание оборудования по договору с ПК "Мурманторгтехника"</t>
  </si>
  <si>
    <t xml:space="preserve"> ПЛАН</t>
  </si>
  <si>
    <t>1.5. Общая балансовая стоимость недвижимого имущества составляет  28758649  руб. ,</t>
  </si>
  <si>
    <t>стоимость недвижимого имущества, закрепленного собственником имущества за учреждением на праве оперативного управления 28758649 руб.;</t>
  </si>
  <si>
    <t>1.6. Общая балансовая стоимость движимого имущества составляет 8527062,37 руб.,</t>
  </si>
  <si>
    <t>в том числе: балансовая стоимость особо ценного движимого имущества 1333613,47 руб.</t>
  </si>
  <si>
    <t xml:space="preserve">3.1.1. Показатели по поступлениям и выплатам учреждения по средствам областного бюджета </t>
  </si>
  <si>
    <t>3.2. Показатели по поступлениям и выплатам учреждения по средствам от предпринимательской деятельности и иной приносящей доход деятельности</t>
  </si>
  <si>
    <t>3.3. Показатели по поступлениям и выплатам учреждения по грантам в форме субсидий, поступлениям от реализации ценных бумаг</t>
  </si>
  <si>
    <t>Руководитель учреждения</t>
  </si>
  <si>
    <t>Л.Р. Моисеева</t>
  </si>
  <si>
    <r>
      <t>От "01" июля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2015 года</t>
    </r>
  </si>
  <si>
    <t>01.07.2015г</t>
  </si>
  <si>
    <t>"01" июля 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</si>
</sst>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%"/>
    <numFmt numFmtId="166" formatCode="0.0000"/>
    <numFmt numFmtId="167" formatCode="0.000"/>
    <numFmt numFmtId="168" formatCode="0.0"/>
    <numFmt numFmtId="169" formatCode="#,##0.0"/>
    <numFmt numFmtId="170" formatCode="0.0000000"/>
    <numFmt numFmtId="171" formatCode="0.000000"/>
    <numFmt numFmtId="172" formatCode="0.00000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8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Alignment="1">
      <alignment horizontal="right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>
      <alignment horizontal="center"/>
      <protection/>
    </xf>
    <xf numFmtId="0" fontId="2" fillId="0" borderId="0" xfId="53" applyFont="1" applyFill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" wrapText="1"/>
    </xf>
    <xf numFmtId="4" fontId="11" fillId="34" borderId="11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4" fontId="11" fillId="35" borderId="11" xfId="0" applyNumberFormat="1" applyFont="1" applyFill="1" applyBorder="1" applyAlignment="1">
      <alignment horizontal="center" vertical="top"/>
    </xf>
    <xf numFmtId="4" fontId="10" fillId="36" borderId="11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5" fillId="0" borderId="0" xfId="0" applyFont="1" applyAlignment="1">
      <alignment/>
    </xf>
    <xf numFmtId="0" fontId="18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wrapText="1"/>
      <protection/>
    </xf>
    <xf numFmtId="0" fontId="3" fillId="0" borderId="0" xfId="53" applyFont="1" applyAlignment="1">
      <alignment vertical="center" wrapText="1"/>
      <protection/>
    </xf>
    <xf numFmtId="0" fontId="4" fillId="0" borderId="0" xfId="53" applyFont="1">
      <alignment/>
      <protection/>
    </xf>
    <xf numFmtId="0" fontId="4" fillId="0" borderId="0" xfId="53" applyFont="1" applyFill="1">
      <alignment/>
      <protection/>
    </xf>
    <xf numFmtId="49" fontId="12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top"/>
    </xf>
    <xf numFmtId="4" fontId="12" fillId="0" borderId="14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vertical="top"/>
    </xf>
    <xf numFmtId="4" fontId="10" fillId="0" borderId="15" xfId="0" applyNumberFormat="1" applyFont="1" applyBorder="1" applyAlignment="1">
      <alignment horizontal="center" vertical="top"/>
    </xf>
    <xf numFmtId="4" fontId="11" fillId="0" borderId="15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wrapText="1"/>
    </xf>
    <xf numFmtId="0" fontId="15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15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0" xfId="53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165" fontId="1" fillId="0" borderId="11" xfId="58" applyNumberFormat="1" applyBorder="1" applyAlignment="1">
      <alignment/>
    </xf>
    <xf numFmtId="9" fontId="4" fillId="0" borderId="11" xfId="0" applyNumberFormat="1" applyFont="1" applyBorder="1" applyAlignment="1">
      <alignment/>
    </xf>
    <xf numFmtId="9" fontId="1" fillId="0" borderId="11" xfId="58" applyFill="1" applyBorder="1" applyAlignment="1">
      <alignment/>
    </xf>
    <xf numFmtId="165" fontId="1" fillId="0" borderId="11" xfId="58" applyNumberFormat="1" applyFill="1" applyBorder="1" applyAlignment="1">
      <alignment/>
    </xf>
    <xf numFmtId="168" fontId="15" fillId="0" borderId="11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8" fontId="8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0" xfId="53" applyFont="1" applyFill="1" applyBorder="1" applyAlignment="1">
      <alignment horizontal="left" wrapText="1"/>
      <protection/>
    </xf>
    <xf numFmtId="0" fontId="4" fillId="0" borderId="0" xfId="53" applyFont="1" applyBorder="1" applyAlignment="1">
      <alignment horizontal="center" wrapText="1"/>
      <protection/>
    </xf>
    <xf numFmtId="0" fontId="15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justify" vertical="center" wrapText="1"/>
      <protection/>
    </xf>
    <xf numFmtId="0" fontId="4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left" vertical="center" wrapText="1"/>
      <protection/>
    </xf>
    <xf numFmtId="0" fontId="15" fillId="0" borderId="0" xfId="53" applyFont="1" applyBorder="1" applyAlignment="1">
      <alignment horizontal="left" wrapText="1"/>
      <protection/>
    </xf>
    <xf numFmtId="0" fontId="15" fillId="0" borderId="0" xfId="53" applyFont="1" applyAlignment="1">
      <alignment horizontal="left" wrapText="1"/>
      <protection/>
    </xf>
    <xf numFmtId="0" fontId="15" fillId="0" borderId="0" xfId="53" applyFont="1" applyAlignment="1">
      <alignment horizontal="left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2" fillId="0" borderId="10" xfId="53" applyFont="1" applyBorder="1" applyAlignment="1">
      <alignment horizontal="right" wrapText="1"/>
      <protection/>
    </xf>
    <xf numFmtId="0" fontId="18" fillId="0" borderId="12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/>
    </xf>
    <xf numFmtId="0" fontId="12" fillId="0" borderId="11" xfId="0" applyFont="1" applyBorder="1" applyAlignment="1">
      <alignment horizontal="left" vertical="top" wrapText="1"/>
    </xf>
    <xf numFmtId="4" fontId="11" fillId="33" borderId="11" xfId="0" applyNumberFormat="1" applyFont="1" applyFill="1" applyBorder="1" applyAlignment="1">
      <alignment horizontal="center" vertical="top"/>
    </xf>
    <xf numFmtId="4" fontId="10" fillId="0" borderId="13" xfId="0" applyNumberFormat="1" applyFont="1" applyBorder="1" applyAlignment="1">
      <alignment horizontal="center" vertical="top"/>
    </xf>
    <xf numFmtId="4" fontId="10" fillId="0" borderId="19" xfId="0" applyNumberFormat="1" applyFont="1" applyBorder="1" applyAlignment="1">
      <alignment horizontal="center" vertical="top"/>
    </xf>
    <xf numFmtId="4" fontId="10" fillId="0" borderId="14" xfId="0" applyNumberFormat="1" applyFont="1" applyBorder="1" applyAlignment="1">
      <alignment horizontal="center" vertical="top"/>
    </xf>
    <xf numFmtId="0" fontId="11" fillId="33" borderId="11" xfId="0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/>
    </xf>
    <xf numFmtId="4" fontId="11" fillId="0" borderId="11" xfId="0" applyNumberFormat="1" applyFont="1" applyFill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" fontId="11" fillId="34" borderId="11" xfId="0" applyNumberFormat="1" applyFont="1" applyFill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/>
    </xf>
    <xf numFmtId="4" fontId="12" fillId="0" borderId="13" xfId="0" applyNumberFormat="1" applyFont="1" applyBorder="1" applyAlignment="1">
      <alignment horizontal="center" vertical="top"/>
    </xf>
    <xf numFmtId="4" fontId="12" fillId="0" borderId="19" xfId="0" applyNumberFormat="1" applyFont="1" applyBorder="1" applyAlignment="1">
      <alignment horizontal="center" vertical="top"/>
    </xf>
    <xf numFmtId="4" fontId="12" fillId="0" borderId="14" xfId="0" applyNumberFormat="1" applyFont="1" applyBorder="1" applyAlignment="1">
      <alignment horizontal="center" vertical="top"/>
    </xf>
    <xf numFmtId="0" fontId="11" fillId="34" borderId="11" xfId="0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horizontal="center" vertical="top"/>
    </xf>
    <xf numFmtId="4" fontId="11" fillId="34" borderId="11" xfId="0" applyNumberFormat="1" applyFont="1" applyFill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top"/>
    </xf>
    <xf numFmtId="4" fontId="11" fillId="34" borderId="19" xfId="0" applyNumberFormat="1" applyFont="1" applyFill="1" applyBorder="1" applyAlignment="1">
      <alignment horizontal="center" vertical="top"/>
    </xf>
    <xf numFmtId="4" fontId="11" fillId="34" borderId="14" xfId="0" applyNumberFormat="1" applyFont="1" applyFill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horizontal="center" vertical="top" wrapText="1"/>
    </xf>
    <xf numFmtId="4" fontId="11" fillId="0" borderId="19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/>
    </xf>
    <xf numFmtId="4" fontId="11" fillId="0" borderId="19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top"/>
    </xf>
    <xf numFmtId="4" fontId="11" fillId="33" borderId="11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4" fontId="10" fillId="36" borderId="11" xfId="0" applyNumberFormat="1" applyFont="1" applyFill="1" applyBorder="1" applyAlignment="1">
      <alignment horizontal="center" vertical="top"/>
    </xf>
    <xf numFmtId="4" fontId="11" fillId="36" borderId="11" xfId="0" applyNumberFormat="1" applyFont="1" applyFill="1" applyBorder="1" applyAlignment="1">
      <alignment horizontal="center" vertical="top"/>
    </xf>
    <xf numFmtId="49" fontId="10" fillId="36" borderId="11" xfId="0" applyNumberFormat="1" applyFont="1" applyFill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top"/>
    </xf>
    <xf numFmtId="4" fontId="11" fillId="35" borderId="11" xfId="0" applyNumberFormat="1" applyFont="1" applyFill="1" applyBorder="1" applyAlignment="1">
      <alignment horizontal="center" vertical="top"/>
    </xf>
    <xf numFmtId="0" fontId="11" fillId="35" borderId="11" xfId="0" applyFont="1" applyFill="1" applyBorder="1" applyAlignment="1">
      <alignment horizontal="left" vertical="top" wrapText="1"/>
    </xf>
    <xf numFmtId="49" fontId="11" fillId="35" borderId="11" xfId="0" applyNumberFormat="1" applyFont="1" applyFill="1" applyBorder="1" applyAlignment="1">
      <alignment horizontal="center" vertical="top"/>
    </xf>
    <xf numFmtId="4" fontId="11" fillId="35" borderId="11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4" fontId="10" fillId="36" borderId="13" xfId="0" applyNumberFormat="1" applyFont="1" applyFill="1" applyBorder="1" applyAlignment="1">
      <alignment horizontal="center" vertical="top"/>
    </xf>
    <xf numFmtId="4" fontId="10" fillId="36" borderId="19" xfId="0" applyNumberFormat="1" applyFont="1" applyFill="1" applyBorder="1" applyAlignment="1">
      <alignment horizontal="center" vertical="top"/>
    </xf>
    <xf numFmtId="4" fontId="10" fillId="36" borderId="14" xfId="0" applyNumberFormat="1" applyFont="1" applyFill="1" applyBorder="1" applyAlignment="1">
      <alignment horizontal="center" vertical="top"/>
    </xf>
    <xf numFmtId="4" fontId="11" fillId="33" borderId="13" xfId="0" applyNumberFormat="1" applyFont="1" applyFill="1" applyBorder="1" applyAlignment="1">
      <alignment horizontal="center" vertical="top"/>
    </xf>
    <xf numFmtId="4" fontId="11" fillId="33" borderId="19" xfId="0" applyNumberFormat="1" applyFont="1" applyFill="1" applyBorder="1" applyAlignment="1">
      <alignment horizontal="center" vertical="top"/>
    </xf>
    <xf numFmtId="4" fontId="11" fillId="33" borderId="14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4" fontId="11" fillId="33" borderId="0" xfId="0" applyNumberFormat="1" applyFont="1" applyFill="1" applyBorder="1" applyAlignment="1">
      <alignment horizontal="center" vertical="top"/>
    </xf>
    <xf numFmtId="4" fontId="10" fillId="0" borderId="15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4" fontId="11" fillId="0" borderId="13" xfId="0" applyNumberFormat="1" applyFont="1" applyFill="1" applyBorder="1" applyAlignment="1">
      <alignment horizontal="center" vertical="top"/>
    </xf>
    <xf numFmtId="4" fontId="11" fillId="0" borderId="19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/>
    </xf>
    <xf numFmtId="4" fontId="13" fillId="0" borderId="13" xfId="0" applyNumberFormat="1" applyFont="1" applyBorder="1" applyAlignment="1">
      <alignment horizontal="center" vertical="top"/>
    </xf>
    <xf numFmtId="4" fontId="13" fillId="0" borderId="19" xfId="0" applyNumberFormat="1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4" fontId="12" fillId="0" borderId="16" xfId="0" applyNumberFormat="1" applyFont="1" applyBorder="1" applyAlignment="1">
      <alignment horizontal="center" vertical="top"/>
    </xf>
    <xf numFmtId="4" fontId="12" fillId="0" borderId="20" xfId="0" applyNumberFormat="1" applyFont="1" applyBorder="1" applyAlignment="1">
      <alignment horizontal="center" vertical="top"/>
    </xf>
    <xf numFmtId="4" fontId="12" fillId="0" borderId="18" xfId="0" applyNumberFormat="1" applyFont="1" applyBorder="1" applyAlignment="1">
      <alignment horizontal="center" vertical="top"/>
    </xf>
    <xf numFmtId="4" fontId="12" fillId="0" borderId="21" xfId="0" applyNumberFormat="1" applyFont="1" applyBorder="1" applyAlignment="1">
      <alignment horizontal="center" vertical="top"/>
    </xf>
    <xf numFmtId="4" fontId="12" fillId="0" borderId="15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19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4" fontId="13" fillId="0" borderId="13" xfId="0" applyNumberFormat="1" applyFont="1" applyFill="1" applyBorder="1" applyAlignment="1">
      <alignment horizontal="center" vertical="top"/>
    </xf>
    <xf numFmtId="4" fontId="13" fillId="0" borderId="19" xfId="0" applyNumberFormat="1" applyFont="1" applyFill="1" applyBorder="1" applyAlignment="1">
      <alignment horizontal="center" vertical="top"/>
    </xf>
    <xf numFmtId="4" fontId="13" fillId="0" borderId="14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center" vertical="top"/>
    </xf>
    <xf numFmtId="4" fontId="11" fillId="0" borderId="15" xfId="0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center" vertical="top"/>
    </xf>
    <xf numFmtId="4" fontId="11" fillId="0" borderId="16" xfId="0" applyNumberFormat="1" applyFont="1" applyFill="1" applyBorder="1" applyAlignment="1">
      <alignment horizontal="center" vertical="top"/>
    </xf>
    <xf numFmtId="4" fontId="10" fillId="0" borderId="16" xfId="0" applyNumberFormat="1" applyFont="1" applyBorder="1" applyAlignment="1">
      <alignment horizontal="center" vertical="top"/>
    </xf>
    <xf numFmtId="4" fontId="11" fillId="0" borderId="16" xfId="0" applyNumberFormat="1" applyFont="1" applyBorder="1" applyAlignment="1">
      <alignment horizontal="center" vertical="top"/>
    </xf>
    <xf numFmtId="4" fontId="11" fillId="0" borderId="15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left" vertical="top" wrapText="1"/>
    </xf>
    <xf numFmtId="4" fontId="10" fillId="0" borderId="22" xfId="0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4" fontId="10" fillId="0" borderId="24" xfId="0" applyNumberFormat="1" applyFont="1" applyBorder="1" applyAlignment="1">
      <alignment horizontal="center" vertical="top"/>
    </xf>
    <xf numFmtId="4" fontId="11" fillId="0" borderId="22" xfId="0" applyNumberFormat="1" applyFont="1" applyBorder="1" applyAlignment="1">
      <alignment horizontal="center" vertical="top"/>
    </xf>
    <xf numFmtId="4" fontId="11" fillId="0" borderId="23" xfId="0" applyNumberFormat="1" applyFont="1" applyBorder="1" applyAlignment="1">
      <alignment horizontal="center" vertical="top"/>
    </xf>
    <xf numFmtId="4" fontId="11" fillId="0" borderId="24" xfId="0" applyNumberFormat="1" applyFont="1" applyBorder="1" applyAlignment="1">
      <alignment horizontal="center" vertical="top"/>
    </xf>
    <xf numFmtId="0" fontId="10" fillId="0" borderId="2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ФХД ГОБУЗ ЦГБ на 25.12.2012 г. со всеми приложения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5"/>
  <sheetViews>
    <sheetView zoomScale="115" zoomScaleNormal="115" zoomScaleSheetLayoutView="130" zoomScalePageLayoutView="0" workbookViewId="0" topLeftCell="B22">
      <selection activeCell="H38" sqref="H38"/>
    </sheetView>
  </sheetViews>
  <sheetFormatPr defaultColWidth="9.00390625" defaultRowHeight="12.75"/>
  <cols>
    <col min="1" max="2" width="9.125" style="1" customWidth="1"/>
    <col min="3" max="3" width="14.00390625" style="1" customWidth="1"/>
    <col min="4" max="4" width="10.625" style="1" customWidth="1"/>
    <col min="5" max="5" width="11.75390625" style="1" customWidth="1"/>
    <col min="6" max="6" width="12.25390625" style="1" customWidth="1"/>
    <col min="7" max="7" width="13.75390625" style="1" customWidth="1"/>
    <col min="8" max="8" width="10.125" style="1" customWidth="1"/>
    <col min="9" max="9" width="14.125" style="1" customWidth="1"/>
    <col min="10" max="10" width="16.25390625" style="1" customWidth="1"/>
    <col min="11" max="16384" width="9.125" style="1" customWidth="1"/>
  </cols>
  <sheetData>
    <row r="1" spans="8:10" ht="12.75" customHeight="1">
      <c r="H1" s="147" t="s">
        <v>153</v>
      </c>
      <c r="I1" s="147"/>
      <c r="J1" s="147"/>
    </row>
    <row r="2" spans="8:10" ht="12.75">
      <c r="H2" s="147"/>
      <c r="I2" s="147"/>
      <c r="J2" s="147"/>
    </row>
    <row r="3" spans="8:10" ht="9.75" customHeight="1">
      <c r="H3" s="147"/>
      <c r="I3" s="147"/>
      <c r="J3" s="147"/>
    </row>
    <row r="4" spans="8:10" ht="12.75">
      <c r="H4" s="147"/>
      <c r="I4" s="147"/>
      <c r="J4" s="147"/>
    </row>
    <row r="5" spans="8:10" ht="12.75">
      <c r="H5" s="147"/>
      <c r="I5" s="147"/>
      <c r="J5" s="147"/>
    </row>
    <row r="6" spans="8:10" ht="12.75">
      <c r="H6" s="70"/>
      <c r="I6" s="70"/>
      <c r="J6" s="70"/>
    </row>
    <row r="7" spans="8:10" ht="12.75">
      <c r="H7" s="70"/>
      <c r="I7" s="70"/>
      <c r="J7" s="70"/>
    </row>
    <row r="8" spans="8:10" ht="12.75">
      <c r="H8" s="70"/>
      <c r="I8" s="70"/>
      <c r="J8" s="70"/>
    </row>
    <row r="9" spans="8:10" ht="3" customHeight="1" hidden="1">
      <c r="H9" s="70"/>
      <c r="I9" s="70"/>
      <c r="J9" s="70"/>
    </row>
    <row r="10" ht="12" customHeight="1"/>
    <row r="11" ht="12.75" hidden="1"/>
    <row r="12" spans="1:10" ht="15.75">
      <c r="A12" s="2"/>
      <c r="B12" s="2"/>
      <c r="C12" s="2"/>
      <c r="D12" s="2"/>
      <c r="E12" s="2"/>
      <c r="F12" s="2"/>
      <c r="G12" s="2"/>
      <c r="H12" s="155" t="s">
        <v>0</v>
      </c>
      <c r="I12" s="155"/>
      <c r="J12" s="155"/>
    </row>
    <row r="13" spans="1:10" ht="24.75" customHeight="1">
      <c r="A13" s="2"/>
      <c r="B13" s="2"/>
      <c r="C13" s="2"/>
      <c r="D13" s="2"/>
      <c r="E13" s="2"/>
      <c r="F13" s="2"/>
      <c r="G13" s="2"/>
      <c r="H13" s="149" t="s">
        <v>216</v>
      </c>
      <c r="I13" s="149"/>
      <c r="J13" s="149"/>
    </row>
    <row r="14" spans="1:10" ht="23.25" customHeight="1">
      <c r="A14" s="2"/>
      <c r="B14" s="2"/>
      <c r="C14" s="2"/>
      <c r="D14" s="2"/>
      <c r="E14" s="2"/>
      <c r="F14" s="2"/>
      <c r="G14" s="2"/>
      <c r="H14" s="156" t="s">
        <v>1</v>
      </c>
      <c r="I14" s="156"/>
      <c r="J14" s="156"/>
    </row>
    <row r="15" spans="1:10" ht="24" customHeight="1">
      <c r="A15" s="2"/>
      <c r="B15" s="2"/>
      <c r="C15" s="2"/>
      <c r="D15" s="2"/>
      <c r="E15" s="2"/>
      <c r="F15" s="2"/>
      <c r="G15" s="148" t="s">
        <v>215</v>
      </c>
      <c r="H15" s="149"/>
      <c r="I15" s="149"/>
      <c r="J15" s="149"/>
    </row>
    <row r="16" spans="1:10" ht="24" customHeight="1">
      <c r="A16" s="2"/>
      <c r="B16" s="2"/>
      <c r="C16" s="2"/>
      <c r="D16" s="2"/>
      <c r="E16" s="2"/>
      <c r="F16" s="2"/>
      <c r="G16" s="6"/>
      <c r="H16" s="150" t="s">
        <v>154</v>
      </c>
      <c r="I16" s="150"/>
      <c r="J16" s="150"/>
    </row>
    <row r="17" spans="1:10" ht="12.75">
      <c r="A17" s="2"/>
      <c r="B17" s="2"/>
      <c r="C17" s="2"/>
      <c r="D17" s="2"/>
      <c r="E17" s="2"/>
      <c r="F17" s="2"/>
      <c r="G17" s="2"/>
      <c r="H17" s="4"/>
      <c r="I17" s="4"/>
      <c r="J17" s="3"/>
    </row>
    <row r="18" spans="1:10" ht="12" customHeight="1">
      <c r="A18" s="2"/>
      <c r="B18" s="2"/>
      <c r="C18" s="2"/>
      <c r="D18" s="2"/>
      <c r="E18" s="2"/>
      <c r="F18" s="2"/>
      <c r="G18" s="2"/>
      <c r="H18" s="5"/>
      <c r="I18" s="4"/>
      <c r="J18" s="123" t="s">
        <v>217</v>
      </c>
    </row>
    <row r="19" spans="1:10" ht="22.5">
      <c r="A19" s="2"/>
      <c r="B19" s="2"/>
      <c r="C19" s="2"/>
      <c r="D19" s="2"/>
      <c r="E19" s="2"/>
      <c r="F19" s="2"/>
      <c r="G19" s="2"/>
      <c r="H19" s="68" t="s">
        <v>2</v>
      </c>
      <c r="I19" s="6"/>
      <c r="J19" s="67" t="s">
        <v>3</v>
      </c>
    </row>
    <row r="20" spans="1:10" ht="12.75">
      <c r="A20" s="2"/>
      <c r="B20" s="2"/>
      <c r="C20" s="2"/>
      <c r="D20" s="2"/>
      <c r="E20" s="2"/>
      <c r="F20" s="2"/>
      <c r="G20" s="2"/>
      <c r="H20" s="7"/>
      <c r="I20" s="6"/>
      <c r="J20" s="8"/>
    </row>
    <row r="21" spans="1:10" ht="12.75">
      <c r="A21" s="2"/>
      <c r="B21" s="2"/>
      <c r="C21" s="2"/>
      <c r="D21" s="2"/>
      <c r="E21" s="2"/>
      <c r="F21" s="2"/>
      <c r="G21" s="2"/>
      <c r="H21" s="7"/>
      <c r="I21" s="6"/>
      <c r="J21" s="8"/>
    </row>
    <row r="22" spans="1:10" ht="12.75">
      <c r="A22" s="2"/>
      <c r="B22" s="2"/>
      <c r="C22" s="2"/>
      <c r="D22" s="2"/>
      <c r="E22" s="2"/>
      <c r="F22" s="2"/>
      <c r="G22" s="2"/>
      <c r="H22" s="7"/>
      <c r="I22" s="6"/>
      <c r="J22" s="8"/>
    </row>
    <row r="23" spans="1:10" ht="18.75">
      <c r="A23" s="151" t="s">
        <v>234</v>
      </c>
      <c r="B23" s="151"/>
      <c r="C23" s="151"/>
      <c r="D23" s="151"/>
      <c r="E23" s="151"/>
      <c r="F23" s="151"/>
      <c r="G23" s="151"/>
      <c r="H23" s="151"/>
      <c r="I23" s="151"/>
      <c r="J23" s="151"/>
    </row>
    <row r="24" spans="1:10" ht="18.75">
      <c r="A24" s="151" t="s">
        <v>155</v>
      </c>
      <c r="B24" s="151"/>
      <c r="C24" s="151"/>
      <c r="D24" s="151"/>
      <c r="E24" s="151"/>
      <c r="F24" s="151"/>
      <c r="G24" s="151"/>
      <c r="H24" s="151"/>
      <c r="I24" s="151"/>
      <c r="J24" s="151"/>
    </row>
    <row r="25" spans="1:10" ht="15.75">
      <c r="A25" s="152" t="s">
        <v>224</v>
      </c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 ht="15">
      <c r="A26" s="9"/>
      <c r="B26" s="9"/>
      <c r="C26" s="9"/>
      <c r="D26" s="9"/>
      <c r="E26" s="153" t="s">
        <v>244</v>
      </c>
      <c r="F26" s="153"/>
      <c r="G26" s="153"/>
      <c r="H26" s="9"/>
      <c r="I26" s="9"/>
      <c r="J26" s="9"/>
    </row>
    <row r="27" spans="1:10" ht="15.75">
      <c r="A27" s="9"/>
      <c r="B27" s="9"/>
      <c r="C27" s="9"/>
      <c r="D27" s="9"/>
      <c r="E27" s="10"/>
      <c r="F27" s="10"/>
      <c r="G27" s="10"/>
      <c r="H27" s="9"/>
      <c r="I27" s="9"/>
      <c r="J27" s="9"/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11" t="s">
        <v>4</v>
      </c>
    </row>
    <row r="29" spans="5:10" ht="12.75">
      <c r="E29" s="154"/>
      <c r="F29" s="154"/>
      <c r="G29" s="154"/>
      <c r="I29" s="12" t="s">
        <v>5</v>
      </c>
      <c r="J29" s="13"/>
    </row>
    <row r="30" spans="1:10" ht="39.75" customHeight="1">
      <c r="A30" s="140" t="s">
        <v>156</v>
      </c>
      <c r="B30" s="140"/>
      <c r="C30" s="140"/>
      <c r="D30" s="140" t="s">
        <v>211</v>
      </c>
      <c r="E30" s="140"/>
      <c r="F30" s="140"/>
      <c r="G30" s="140"/>
      <c r="I30" s="12" t="s">
        <v>6</v>
      </c>
      <c r="J30" s="13" t="s">
        <v>245</v>
      </c>
    </row>
    <row r="31" spans="1:10" ht="23.25" customHeight="1">
      <c r="A31" s="141" t="s">
        <v>7</v>
      </c>
      <c r="B31" s="141"/>
      <c r="C31" s="141"/>
      <c r="D31" s="141"/>
      <c r="E31" s="141"/>
      <c r="F31" s="141"/>
      <c r="G31" s="141"/>
      <c r="I31" s="12" t="s">
        <v>8</v>
      </c>
      <c r="J31" s="13" t="s">
        <v>213</v>
      </c>
    </row>
    <row r="32" spans="1:10" ht="41.25" customHeight="1">
      <c r="A32" s="140" t="s">
        <v>9</v>
      </c>
      <c r="B32" s="140"/>
      <c r="C32" s="140"/>
      <c r="D32" s="140" t="s">
        <v>209</v>
      </c>
      <c r="E32" s="140"/>
      <c r="F32" s="140"/>
      <c r="G32" s="140"/>
      <c r="I32" s="12" t="s">
        <v>10</v>
      </c>
      <c r="J32" s="13" t="s">
        <v>214</v>
      </c>
    </row>
    <row r="33" spans="1:10" ht="12.75" customHeight="1">
      <c r="A33" s="140" t="s">
        <v>11</v>
      </c>
      <c r="B33" s="140"/>
      <c r="C33" s="140"/>
      <c r="D33" s="140" t="s">
        <v>12</v>
      </c>
      <c r="E33" s="140"/>
      <c r="F33" s="140"/>
      <c r="G33" s="140"/>
      <c r="I33" s="12" t="s">
        <v>13</v>
      </c>
      <c r="J33" s="13" t="s">
        <v>14</v>
      </c>
    </row>
    <row r="34" spans="1:10" ht="26.25" customHeight="1">
      <c r="A34" s="140" t="s">
        <v>15</v>
      </c>
      <c r="B34" s="140"/>
      <c r="C34" s="140"/>
      <c r="D34" s="140" t="s">
        <v>212</v>
      </c>
      <c r="E34" s="140"/>
      <c r="F34" s="140"/>
      <c r="G34" s="140"/>
      <c r="I34" s="12" t="s">
        <v>16</v>
      </c>
      <c r="J34" s="13" t="s">
        <v>220</v>
      </c>
    </row>
    <row r="35" spans="1:10" ht="24" customHeight="1">
      <c r="A35" s="141" t="s">
        <v>17</v>
      </c>
      <c r="B35" s="141"/>
      <c r="C35" s="141"/>
      <c r="D35" s="140" t="s">
        <v>212</v>
      </c>
      <c r="E35" s="140"/>
      <c r="F35" s="140"/>
      <c r="G35" s="140"/>
      <c r="H35" s="9"/>
      <c r="I35" s="7" t="s">
        <v>18</v>
      </c>
      <c r="J35" s="11">
        <v>902</v>
      </c>
    </row>
    <row r="36" spans="4:10" ht="12.75" customHeight="1">
      <c r="D36" s="142"/>
      <c r="E36" s="142"/>
      <c r="F36" s="142"/>
      <c r="G36" s="142"/>
      <c r="H36" s="9"/>
      <c r="I36" s="7" t="s">
        <v>19</v>
      </c>
      <c r="J36" s="11">
        <v>383</v>
      </c>
    </row>
    <row r="37" spans="4:10" ht="12.75">
      <c r="D37" s="14"/>
      <c r="E37" s="14"/>
      <c r="F37" s="14"/>
      <c r="G37" s="14"/>
      <c r="H37" s="9"/>
      <c r="I37" s="7"/>
      <c r="J37" s="15"/>
    </row>
    <row r="38" spans="4:10" ht="12.75">
      <c r="D38" s="14"/>
      <c r="E38" s="14"/>
      <c r="F38" s="14"/>
      <c r="G38" s="14"/>
      <c r="H38" s="9"/>
      <c r="I38" s="7"/>
      <c r="J38" s="15"/>
    </row>
    <row r="39" spans="4:10" ht="12.75">
      <c r="D39" s="14"/>
      <c r="E39" s="14"/>
      <c r="F39" s="14"/>
      <c r="G39" s="14"/>
      <c r="H39" s="9"/>
      <c r="I39" s="7"/>
      <c r="J39" s="15"/>
    </row>
    <row r="40" spans="4:10" ht="12.75">
      <c r="D40" s="14"/>
      <c r="E40" s="14"/>
      <c r="F40" s="14"/>
      <c r="G40" s="14"/>
      <c r="H40" s="9"/>
      <c r="I40" s="7"/>
      <c r="J40" s="15"/>
    </row>
    <row r="41" spans="1:10" ht="15.75" customHeight="1">
      <c r="A41" s="143" t="s">
        <v>20</v>
      </c>
      <c r="B41" s="143"/>
      <c r="C41" s="143"/>
      <c r="D41" s="143"/>
      <c r="E41" s="143"/>
      <c r="F41" s="143"/>
      <c r="G41" s="143"/>
      <c r="H41" s="143"/>
      <c r="I41" s="143"/>
      <c r="J41" s="143"/>
    </row>
    <row r="42" spans="1:10" ht="12.7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</row>
    <row r="43" spans="1:12" ht="26.25" customHeight="1">
      <c r="A43" s="137" t="s">
        <v>210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71"/>
      <c r="L43" s="71"/>
    </row>
    <row r="44" spans="1:12" s="16" customFormat="1" ht="18" customHeight="1">
      <c r="A44" s="138" t="s">
        <v>222</v>
      </c>
      <c r="B44" s="138"/>
      <c r="C44" s="138"/>
      <c r="D44" s="138"/>
      <c r="E44" s="138"/>
      <c r="F44" s="138"/>
      <c r="G44" s="138"/>
      <c r="H44" s="138"/>
      <c r="I44" s="138"/>
      <c r="J44" s="138"/>
      <c r="K44" s="72"/>
      <c r="L44" s="72"/>
    </row>
    <row r="45" spans="1:12" s="16" customFormat="1" ht="46.5" customHeight="1">
      <c r="A45" s="138" t="s">
        <v>221</v>
      </c>
      <c r="B45" s="138"/>
      <c r="C45" s="138"/>
      <c r="D45" s="138"/>
      <c r="E45" s="138"/>
      <c r="F45" s="138"/>
      <c r="G45" s="138"/>
      <c r="H45" s="138"/>
      <c r="I45" s="138"/>
      <c r="J45" s="138"/>
      <c r="K45" s="72"/>
      <c r="L45" s="72"/>
    </row>
    <row r="46" spans="1:12" s="16" customFormat="1" ht="29.25" customHeight="1">
      <c r="A46" s="138" t="s">
        <v>21</v>
      </c>
      <c r="B46" s="138"/>
      <c r="C46" s="138"/>
      <c r="D46" s="138"/>
      <c r="E46" s="138"/>
      <c r="F46" s="138"/>
      <c r="G46" s="138"/>
      <c r="H46" s="138"/>
      <c r="I46" s="138"/>
      <c r="J46" s="138"/>
      <c r="K46" s="72"/>
      <c r="L46" s="72"/>
    </row>
    <row r="47" spans="1:12" ht="20.25" customHeight="1">
      <c r="A47" s="139" t="s">
        <v>235</v>
      </c>
      <c r="B47" s="139"/>
      <c r="C47" s="139"/>
      <c r="D47" s="139"/>
      <c r="E47" s="139"/>
      <c r="F47" s="139"/>
      <c r="G47" s="139"/>
      <c r="H47" s="139"/>
      <c r="I47" s="139"/>
      <c r="J47" s="139"/>
      <c r="K47" s="71"/>
      <c r="L47" s="71"/>
    </row>
    <row r="48" spans="1:12" ht="15.75">
      <c r="A48" s="146" t="s">
        <v>91</v>
      </c>
      <c r="B48" s="146"/>
      <c r="C48" s="146"/>
      <c r="D48" s="146"/>
      <c r="E48" s="146"/>
      <c r="F48" s="146"/>
      <c r="G48" s="146"/>
      <c r="H48" s="146"/>
      <c r="I48" s="146"/>
      <c r="J48" s="146"/>
      <c r="K48" s="71"/>
      <c r="L48" s="71"/>
    </row>
    <row r="49" spans="1:12" ht="33.75" customHeight="1">
      <c r="A49" s="145" t="s">
        <v>236</v>
      </c>
      <c r="B49" s="145"/>
      <c r="C49" s="145"/>
      <c r="D49" s="145"/>
      <c r="E49" s="145"/>
      <c r="F49" s="145"/>
      <c r="G49" s="145"/>
      <c r="H49" s="145"/>
      <c r="I49" s="145"/>
      <c r="J49" s="145"/>
      <c r="K49" s="71"/>
      <c r="L49" s="71"/>
    </row>
    <row r="50" spans="1:12" ht="34.5" customHeight="1">
      <c r="A50" s="145" t="s">
        <v>157</v>
      </c>
      <c r="B50" s="145"/>
      <c r="C50" s="145"/>
      <c r="D50" s="145"/>
      <c r="E50" s="145"/>
      <c r="F50" s="145"/>
      <c r="G50" s="145"/>
      <c r="H50" s="145"/>
      <c r="I50" s="145"/>
      <c r="J50" s="145"/>
      <c r="K50" s="71"/>
      <c r="L50" s="71"/>
    </row>
    <row r="51" spans="1:12" ht="32.25" customHeight="1">
      <c r="A51" s="144" t="s">
        <v>158</v>
      </c>
      <c r="B51" s="144"/>
      <c r="C51" s="144"/>
      <c r="D51" s="144"/>
      <c r="E51" s="144"/>
      <c r="F51" s="144"/>
      <c r="G51" s="144"/>
      <c r="H51" s="144"/>
      <c r="I51" s="144"/>
      <c r="J51" s="144"/>
      <c r="K51" s="71"/>
      <c r="L51" s="71"/>
    </row>
    <row r="52" spans="1:12" ht="18.75" customHeight="1">
      <c r="A52" s="133" t="s">
        <v>237</v>
      </c>
      <c r="B52" s="133"/>
      <c r="C52" s="133"/>
      <c r="D52" s="133"/>
      <c r="E52" s="133"/>
      <c r="F52" s="133"/>
      <c r="G52" s="133"/>
      <c r="H52" s="133"/>
      <c r="I52" s="133"/>
      <c r="J52" s="133"/>
      <c r="K52" s="72"/>
      <c r="L52" s="72"/>
    </row>
    <row r="53" spans="1:12" ht="18" customHeight="1">
      <c r="A53" s="135" t="s">
        <v>238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0" ht="12.7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</row>
    <row r="55" spans="1:10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</row>
  </sheetData>
  <sheetProtection selectLockedCells="1" selectUnlockedCells="1"/>
  <mergeCells count="38">
    <mergeCell ref="D30:G30"/>
    <mergeCell ref="A31:C31"/>
    <mergeCell ref="D31:G31"/>
    <mergeCell ref="A34:C34"/>
    <mergeCell ref="H12:J12"/>
    <mergeCell ref="H13:J13"/>
    <mergeCell ref="H14:J14"/>
    <mergeCell ref="A33:C33"/>
    <mergeCell ref="D33:G33"/>
    <mergeCell ref="A30:C30"/>
    <mergeCell ref="H1:J5"/>
    <mergeCell ref="G15:J15"/>
    <mergeCell ref="H16:J16"/>
    <mergeCell ref="A23:J23"/>
    <mergeCell ref="A24:J24"/>
    <mergeCell ref="A32:C32"/>
    <mergeCell ref="D32:G32"/>
    <mergeCell ref="A25:J25"/>
    <mergeCell ref="E26:G26"/>
    <mergeCell ref="E29:G29"/>
    <mergeCell ref="D34:G34"/>
    <mergeCell ref="A35:C35"/>
    <mergeCell ref="D35:G35"/>
    <mergeCell ref="D36:G36"/>
    <mergeCell ref="A41:J41"/>
    <mergeCell ref="A51:J51"/>
    <mergeCell ref="A49:J49"/>
    <mergeCell ref="A48:J48"/>
    <mergeCell ref="A50:J50"/>
    <mergeCell ref="A52:J52"/>
    <mergeCell ref="A54:J54"/>
    <mergeCell ref="A53:L53"/>
    <mergeCell ref="A42:J42"/>
    <mergeCell ref="A43:J43"/>
    <mergeCell ref="A44:J44"/>
    <mergeCell ref="A45:J45"/>
    <mergeCell ref="A46:J46"/>
    <mergeCell ref="A47:J47"/>
  </mergeCells>
  <printOptions/>
  <pageMargins left="0.7086614173228347" right="0.7086614173228347" top="0" bottom="0.7480314960629921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2:F14"/>
  <sheetViews>
    <sheetView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29.375" style="18" customWidth="1"/>
    <col min="2" max="2" width="16.25390625" style="18" customWidth="1"/>
    <col min="3" max="3" width="15.875" style="18" customWidth="1"/>
    <col min="4" max="4" width="16.25390625" style="18" customWidth="1"/>
    <col min="5" max="5" width="14.75390625" style="18" customWidth="1"/>
    <col min="6" max="6" width="16.125" style="18" customWidth="1"/>
    <col min="7" max="16384" width="9.125" style="18" customWidth="1"/>
  </cols>
  <sheetData>
    <row r="2" spans="1:6" ht="15.75">
      <c r="A2" s="276" t="s">
        <v>134</v>
      </c>
      <c r="B2" s="276"/>
      <c r="C2" s="276"/>
      <c r="D2" s="276"/>
      <c r="E2" s="276"/>
      <c r="F2" s="276"/>
    </row>
    <row r="4" spans="1:6" s="51" customFormat="1" ht="48.75" customHeight="1">
      <c r="A4" s="200" t="s">
        <v>127</v>
      </c>
      <c r="B4" s="202" t="s">
        <v>135</v>
      </c>
      <c r="C4" s="202" t="s">
        <v>131</v>
      </c>
      <c r="D4" s="202"/>
      <c r="E4" s="202" t="s">
        <v>132</v>
      </c>
      <c r="F4" s="202"/>
    </row>
    <row r="5" spans="1:6" s="51" customFormat="1" ht="47.25" customHeight="1">
      <c r="A5" s="200"/>
      <c r="B5" s="202"/>
      <c r="C5" s="28" t="s">
        <v>136</v>
      </c>
      <c r="D5" s="27" t="s">
        <v>130</v>
      </c>
      <c r="E5" s="28" t="s">
        <v>136</v>
      </c>
      <c r="F5" s="27" t="s">
        <v>130</v>
      </c>
    </row>
    <row r="6" spans="1:6" ht="12.7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</row>
    <row r="7" spans="1:6" ht="32.25" customHeight="1">
      <c r="A7" s="91" t="s">
        <v>137</v>
      </c>
      <c r="B7" s="100">
        <v>5079.9</v>
      </c>
      <c r="C7" s="100">
        <v>5079.9</v>
      </c>
      <c r="D7" s="100">
        <f>B7-C7</f>
        <v>0</v>
      </c>
      <c r="E7" s="100">
        <v>5079.9</v>
      </c>
      <c r="F7" s="100">
        <f>C7-E7</f>
        <v>0</v>
      </c>
    </row>
    <row r="8" spans="1:6" s="56" customFormat="1" ht="15.75">
      <c r="A8" s="53" t="s">
        <v>91</v>
      </c>
      <c r="B8" s="100"/>
      <c r="C8" s="100"/>
      <c r="D8" s="100"/>
      <c r="E8" s="100"/>
      <c r="F8" s="100"/>
    </row>
    <row r="9" spans="1:6" ht="15.75">
      <c r="A9" s="57" t="s">
        <v>138</v>
      </c>
      <c r="B9" s="100">
        <v>5079.9</v>
      </c>
      <c r="C9" s="100">
        <v>5079.9</v>
      </c>
      <c r="D9" s="100">
        <f>B9-C9</f>
        <v>0</v>
      </c>
      <c r="E9" s="100">
        <v>5079.9</v>
      </c>
      <c r="F9" s="100">
        <f>C9-E9</f>
        <v>0</v>
      </c>
    </row>
    <row r="10" spans="1:6" ht="28.5" customHeight="1">
      <c r="A10" s="57" t="s">
        <v>139</v>
      </c>
      <c r="B10" s="58"/>
      <c r="C10" s="58"/>
      <c r="D10" s="58"/>
      <c r="E10" s="58"/>
      <c r="F10" s="58"/>
    </row>
    <row r="11" spans="1:6" ht="35.25" customHeight="1">
      <c r="A11" s="57" t="s">
        <v>140</v>
      </c>
      <c r="B11" s="58"/>
      <c r="C11" s="58"/>
      <c r="D11" s="58"/>
      <c r="E11" s="58"/>
      <c r="F11" s="58"/>
    </row>
    <row r="12" spans="1:6" ht="35.25" customHeight="1">
      <c r="A12" s="57" t="s">
        <v>199</v>
      </c>
      <c r="B12" s="58"/>
      <c r="C12" s="58"/>
      <c r="D12" s="58"/>
      <c r="E12" s="58"/>
      <c r="F12" s="58"/>
    </row>
    <row r="13" spans="1:6" ht="28.5" customHeight="1">
      <c r="A13" s="57" t="s">
        <v>141</v>
      </c>
      <c r="B13" s="58"/>
      <c r="C13" s="58"/>
      <c r="D13" s="58"/>
      <c r="E13" s="58"/>
      <c r="F13" s="58"/>
    </row>
    <row r="14" spans="1:6" ht="60" customHeight="1">
      <c r="A14" s="91" t="s">
        <v>142</v>
      </c>
      <c r="B14" s="131">
        <f>B7/'4.4.'!B7</f>
        <v>19.315209125475285</v>
      </c>
      <c r="C14" s="131">
        <f>C7/'4.4.'!C7</f>
        <v>19.242045454545455</v>
      </c>
      <c r="D14" s="127">
        <f>C14/B14</f>
        <v>0.9962121212121212</v>
      </c>
      <c r="E14" s="131">
        <f>E7/'4.4.'!E7</f>
        <v>18.1425</v>
      </c>
      <c r="F14" s="127">
        <f>E14/C14</f>
        <v>0.9428571428571427</v>
      </c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2:G12"/>
  <sheetViews>
    <sheetView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36.375" style="18" customWidth="1"/>
    <col min="2" max="2" width="16.25390625" style="18" customWidth="1"/>
    <col min="3" max="3" width="15.875" style="18" customWidth="1"/>
    <col min="4" max="4" width="16.25390625" style="18" customWidth="1"/>
    <col min="5" max="5" width="14.75390625" style="18" customWidth="1"/>
    <col min="6" max="6" width="16.125" style="18" customWidth="1"/>
    <col min="7" max="7" width="10.625" style="18" customWidth="1"/>
    <col min="8" max="16384" width="9.125" style="18" customWidth="1"/>
  </cols>
  <sheetData>
    <row r="2" spans="1:6" ht="15.75">
      <c r="A2" s="276" t="s">
        <v>143</v>
      </c>
      <c r="B2" s="276"/>
      <c r="C2" s="276"/>
      <c r="D2" s="276"/>
      <c r="E2" s="276"/>
      <c r="F2" s="276"/>
    </row>
    <row r="4" spans="1:6" ht="46.5" customHeight="1">
      <c r="A4" s="200" t="s">
        <v>127</v>
      </c>
      <c r="B4" s="202" t="s">
        <v>144</v>
      </c>
      <c r="C4" s="282" t="s">
        <v>131</v>
      </c>
      <c r="D4" s="282"/>
      <c r="E4" s="282" t="s">
        <v>132</v>
      </c>
      <c r="F4" s="282"/>
    </row>
    <row r="5" spans="1:6" ht="47.25" customHeight="1">
      <c r="A5" s="200"/>
      <c r="B5" s="202"/>
      <c r="C5" s="28" t="s">
        <v>145</v>
      </c>
      <c r="D5" s="27" t="s">
        <v>130</v>
      </c>
      <c r="E5" s="28" t="s">
        <v>145</v>
      </c>
      <c r="F5" s="27" t="s">
        <v>130</v>
      </c>
    </row>
    <row r="6" spans="1:6" ht="12.7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</row>
    <row r="7" spans="1:6" s="63" customFormat="1" ht="31.5">
      <c r="A7" s="91" t="s">
        <v>200</v>
      </c>
      <c r="B7" s="100">
        <v>263</v>
      </c>
      <c r="C7" s="100">
        <v>264</v>
      </c>
      <c r="D7" s="127">
        <f>C7/B7</f>
        <v>1.0038022813688212</v>
      </c>
      <c r="E7" s="100">
        <v>280</v>
      </c>
      <c r="F7" s="127">
        <f>E7/C7</f>
        <v>1.0606060606060606</v>
      </c>
    </row>
    <row r="8" spans="1:6" s="56" customFormat="1" ht="31.5">
      <c r="A8" s="53" t="s">
        <v>201</v>
      </c>
      <c r="B8" s="54"/>
      <c r="C8" s="54"/>
      <c r="D8" s="54"/>
      <c r="E8" s="54"/>
      <c r="F8" s="54"/>
    </row>
    <row r="9" spans="1:6" s="63" customFormat="1" ht="15.75">
      <c r="A9" s="101" t="s">
        <v>202</v>
      </c>
      <c r="B9" s="102"/>
      <c r="C9" s="102"/>
      <c r="D9" s="102"/>
      <c r="E9" s="102"/>
      <c r="F9" s="102"/>
    </row>
    <row r="10" spans="1:6" s="63" customFormat="1" ht="15.75">
      <c r="A10" s="103" t="s">
        <v>203</v>
      </c>
      <c r="B10" s="104"/>
      <c r="C10" s="104"/>
      <c r="D10" s="104"/>
      <c r="E10" s="104"/>
      <c r="F10" s="104"/>
    </row>
    <row r="11" spans="1:6" s="63" customFormat="1" ht="15.75">
      <c r="A11" s="94"/>
      <c r="B11" s="59"/>
      <c r="C11" s="59"/>
      <c r="D11" s="59"/>
      <c r="E11" s="59"/>
      <c r="F11" s="59"/>
    </row>
    <row r="12" spans="1:7" ht="12.75">
      <c r="A12" s="49"/>
      <c r="B12" s="49"/>
      <c r="C12" s="49"/>
      <c r="D12" s="49"/>
      <c r="E12" s="49"/>
      <c r="F12" s="49"/>
      <c r="G12" s="49"/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E28"/>
  <sheetViews>
    <sheetView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8.75390625" style="18" customWidth="1"/>
    <col min="2" max="2" width="34.875" style="18" customWidth="1"/>
    <col min="3" max="3" width="51.875" style="18" customWidth="1"/>
    <col min="4" max="4" width="19.25390625" style="18" customWidth="1"/>
    <col min="5" max="5" width="28.00390625" style="18" customWidth="1"/>
    <col min="6" max="16384" width="9.125" style="18" customWidth="1"/>
  </cols>
  <sheetData>
    <row r="1" spans="1:5" ht="38.25" customHeight="1">
      <c r="A1" s="284" t="s">
        <v>204</v>
      </c>
      <c r="B1" s="284"/>
      <c r="C1" s="284"/>
      <c r="D1" s="120"/>
      <c r="E1" s="120"/>
    </row>
    <row r="3" spans="1:5" ht="12.75" customHeight="1">
      <c r="A3" s="285" t="s">
        <v>146</v>
      </c>
      <c r="B3" s="286" t="s">
        <v>147</v>
      </c>
      <c r="C3" s="287" t="s">
        <v>205</v>
      </c>
      <c r="D3" s="112"/>
      <c r="E3" s="113"/>
    </row>
    <row r="4" spans="1:5" ht="41.25" customHeight="1">
      <c r="A4" s="285"/>
      <c r="B4" s="286"/>
      <c r="C4" s="287"/>
      <c r="D4" s="114"/>
      <c r="E4" s="113"/>
    </row>
    <row r="5" spans="1:5" ht="15.75">
      <c r="A5" s="64" t="s">
        <v>148</v>
      </c>
      <c r="B5" s="105"/>
      <c r="C5" s="109"/>
      <c r="D5" s="111"/>
      <c r="E5" s="111"/>
    </row>
    <row r="6" spans="1:5" s="66" customFormat="1" ht="15.75">
      <c r="A6" s="58" t="s">
        <v>206</v>
      </c>
      <c r="B6" s="106"/>
      <c r="C6" s="110"/>
      <c r="D6" s="108"/>
      <c r="E6" s="108"/>
    </row>
    <row r="7" spans="1:5" s="66" customFormat="1" ht="15.75">
      <c r="A7" s="58" t="s">
        <v>229</v>
      </c>
      <c r="B7" s="106" t="s">
        <v>232</v>
      </c>
      <c r="C7" s="110">
        <v>103.5</v>
      </c>
      <c r="D7" s="108"/>
      <c r="E7" s="108"/>
    </row>
    <row r="8" spans="1:5" s="66" customFormat="1" ht="15.75">
      <c r="A8" s="58" t="s">
        <v>230</v>
      </c>
      <c r="B8" s="106" t="s">
        <v>232</v>
      </c>
      <c r="C8" s="110">
        <v>1068.5</v>
      </c>
      <c r="D8" s="108"/>
      <c r="E8" s="108"/>
    </row>
    <row r="9" spans="1:5" s="66" customFormat="1" ht="15.75">
      <c r="A9" s="58" t="s">
        <v>231</v>
      </c>
      <c r="B9" s="106" t="s">
        <v>232</v>
      </c>
      <c r="C9" s="110">
        <v>1522.3</v>
      </c>
      <c r="D9" s="108"/>
      <c r="E9" s="108"/>
    </row>
    <row r="10" spans="1:5" ht="15.75">
      <c r="A10" s="57" t="s">
        <v>207</v>
      </c>
      <c r="B10" s="107"/>
      <c r="C10" s="96"/>
      <c r="D10" s="61"/>
      <c r="E10" s="61"/>
    </row>
    <row r="11" spans="1:5" ht="15.75">
      <c r="A11" s="58" t="s">
        <v>229</v>
      </c>
      <c r="B11" s="106" t="s">
        <v>232</v>
      </c>
      <c r="C11" s="96">
        <v>58</v>
      </c>
      <c r="D11" s="61"/>
      <c r="E11" s="61"/>
    </row>
    <row r="12" spans="1:5" ht="15.75">
      <c r="A12" s="58" t="s">
        <v>230</v>
      </c>
      <c r="B12" s="106" t="s">
        <v>232</v>
      </c>
      <c r="C12" s="96">
        <v>74</v>
      </c>
      <c r="D12" s="61"/>
      <c r="E12" s="61"/>
    </row>
    <row r="13" spans="1:5" ht="15.75">
      <c r="A13" s="58" t="s">
        <v>231</v>
      </c>
      <c r="B13" s="106" t="s">
        <v>232</v>
      </c>
      <c r="C13" s="96">
        <v>50</v>
      </c>
      <c r="D13" s="61"/>
      <c r="E13" s="61"/>
    </row>
    <row r="15" spans="1:3" ht="15.75">
      <c r="A15" s="283" t="s">
        <v>149</v>
      </c>
      <c r="B15" s="283"/>
      <c r="C15" s="283"/>
    </row>
    <row r="17" spans="1:5" ht="15.75">
      <c r="A17" s="117" t="s">
        <v>242</v>
      </c>
      <c r="B17" s="115"/>
      <c r="C17" s="97" t="s">
        <v>243</v>
      </c>
      <c r="D17" s="61"/>
      <c r="E17" s="121"/>
    </row>
    <row r="18" spans="1:5" ht="15.75">
      <c r="A18" s="24" t="s">
        <v>150</v>
      </c>
      <c r="B18" s="62" t="s">
        <v>2</v>
      </c>
      <c r="C18" s="97" t="s">
        <v>3</v>
      </c>
      <c r="D18" s="61"/>
      <c r="E18" s="122"/>
    </row>
    <row r="20" spans="1:3" ht="31.5">
      <c r="A20" s="116" t="s">
        <v>208</v>
      </c>
      <c r="B20" s="118"/>
      <c r="C20" s="124"/>
    </row>
    <row r="21" spans="1:3" ht="15.75">
      <c r="A21" s="24" t="s">
        <v>150</v>
      </c>
      <c r="B21" s="62" t="s">
        <v>2</v>
      </c>
      <c r="C21" s="97" t="s">
        <v>3</v>
      </c>
    </row>
    <row r="23" spans="1:3" ht="15.75">
      <c r="A23" s="18" t="s">
        <v>223</v>
      </c>
      <c r="B23" s="119"/>
      <c r="C23" s="124" t="s">
        <v>219</v>
      </c>
    </row>
    <row r="24" spans="1:3" ht="15.75">
      <c r="A24" s="118" t="s">
        <v>218</v>
      </c>
      <c r="B24" s="62" t="s">
        <v>2</v>
      </c>
      <c r="C24" s="97" t="s">
        <v>151</v>
      </c>
    </row>
    <row r="25" ht="12.75">
      <c r="A25" s="18" t="s">
        <v>152</v>
      </c>
    </row>
    <row r="28" ht="12.75">
      <c r="A28" s="18" t="s">
        <v>246</v>
      </c>
    </row>
  </sheetData>
  <sheetProtection selectLockedCells="1" selectUnlockedCells="1"/>
  <mergeCells count="5">
    <mergeCell ref="A15:C15"/>
    <mergeCell ref="A1:C1"/>
    <mergeCell ref="A3:A4"/>
    <mergeCell ref="B3:B4"/>
    <mergeCell ref="C3:C4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71"/>
  <sheetViews>
    <sheetView zoomScale="130" zoomScaleNormal="130" zoomScaleSheetLayoutView="145" zoomScalePageLayoutView="0" workbookViewId="0" topLeftCell="A1">
      <selection activeCell="B6" sqref="B6"/>
    </sheetView>
  </sheetViews>
  <sheetFormatPr defaultColWidth="9.00390625" defaultRowHeight="12.75"/>
  <cols>
    <col min="1" max="1" width="78.125" style="0" customWidth="1"/>
    <col min="2" max="2" width="20.75390625" style="17" customWidth="1"/>
  </cols>
  <sheetData>
    <row r="1" spans="1:2" ht="18.75">
      <c r="A1" s="157" t="s">
        <v>22</v>
      </c>
      <c r="B1" s="157"/>
    </row>
    <row r="2" spans="1:2" ht="12.75">
      <c r="A2" s="18"/>
      <c r="B2" s="19"/>
    </row>
    <row r="3" spans="1:2" ht="12.75">
      <c r="A3" s="20" t="s">
        <v>23</v>
      </c>
      <c r="B3" s="21" t="s">
        <v>24</v>
      </c>
    </row>
    <row r="4" spans="1:2" ht="12.75">
      <c r="A4" s="77" t="s">
        <v>25</v>
      </c>
      <c r="B4" s="21"/>
    </row>
    <row r="5" spans="1:2" ht="12.75">
      <c r="A5" s="77" t="s">
        <v>27</v>
      </c>
      <c r="B5" s="21"/>
    </row>
    <row r="6" spans="1:2" ht="13.5">
      <c r="A6" s="78" t="s">
        <v>159</v>
      </c>
      <c r="B6" s="21">
        <v>28758649</v>
      </c>
    </row>
    <row r="7" spans="1:2" ht="12.75">
      <c r="A7" s="79" t="s">
        <v>26</v>
      </c>
      <c r="B7" s="23"/>
    </row>
    <row r="8" spans="1:2" ht="12.75">
      <c r="A8" s="79" t="s">
        <v>160</v>
      </c>
      <c r="B8" s="21">
        <v>0</v>
      </c>
    </row>
    <row r="9" spans="1:2" ht="13.5">
      <c r="A9" s="78" t="s">
        <v>161</v>
      </c>
      <c r="B9" s="21">
        <v>28758649</v>
      </c>
    </row>
    <row r="10" spans="1:2" ht="12.75">
      <c r="A10" s="79" t="s">
        <v>26</v>
      </c>
      <c r="B10" s="21"/>
    </row>
    <row r="11" spans="1:2" ht="12.75">
      <c r="A11" s="79" t="s">
        <v>160</v>
      </c>
      <c r="B11" s="21">
        <v>0</v>
      </c>
    </row>
    <row r="12" spans="1:2" ht="12.75">
      <c r="A12" s="80" t="s">
        <v>162</v>
      </c>
      <c r="B12" s="21">
        <v>1199323.79</v>
      </c>
    </row>
    <row r="13" spans="1:2" ht="12.75">
      <c r="A13" s="22" t="s">
        <v>27</v>
      </c>
      <c r="B13" s="21"/>
    </row>
    <row r="14" spans="1:2" ht="13.5">
      <c r="A14" s="78" t="s">
        <v>28</v>
      </c>
      <c r="B14" s="21"/>
    </row>
    <row r="15" spans="1:2" ht="27">
      <c r="A15" s="78" t="s">
        <v>29</v>
      </c>
      <c r="B15" s="21">
        <v>5647.7</v>
      </c>
    </row>
    <row r="16" spans="1:2" ht="12.75">
      <c r="A16" s="22" t="s">
        <v>26</v>
      </c>
      <c r="B16" s="21"/>
    </row>
    <row r="17" spans="1:2" ht="12.75">
      <c r="A17" s="22" t="s">
        <v>30</v>
      </c>
      <c r="B17" s="21">
        <v>1083.63</v>
      </c>
    </row>
    <row r="18" spans="1:2" ht="12.75">
      <c r="A18" s="22" t="s">
        <v>31</v>
      </c>
      <c r="B18" s="21"/>
    </row>
    <row r="19" spans="1:2" ht="12.75">
      <c r="A19" s="22" t="s">
        <v>32</v>
      </c>
      <c r="B19" s="21">
        <v>0.68</v>
      </c>
    </row>
    <row r="20" spans="1:2" ht="12.75">
      <c r="A20" s="22" t="s">
        <v>33</v>
      </c>
      <c r="B20" s="21">
        <v>2602.24</v>
      </c>
    </row>
    <row r="21" spans="1:2" ht="12.75">
      <c r="A21" s="22" t="s">
        <v>34</v>
      </c>
      <c r="B21" s="21">
        <v>1961.14</v>
      </c>
    </row>
    <row r="22" spans="1:2" ht="12.75">
      <c r="A22" s="22" t="s">
        <v>35</v>
      </c>
      <c r="B22" s="21">
        <v>0.01</v>
      </c>
    </row>
    <row r="23" spans="1:2" ht="12.75">
      <c r="A23" s="22" t="s">
        <v>36</v>
      </c>
      <c r="B23" s="21"/>
    </row>
    <row r="24" spans="1:2" ht="12.75">
      <c r="A24" s="22" t="s">
        <v>37</v>
      </c>
      <c r="B24" s="21"/>
    </row>
    <row r="25" spans="1:2" ht="12.75">
      <c r="A25" s="22" t="s">
        <v>38</v>
      </c>
      <c r="B25" s="21"/>
    </row>
    <row r="26" spans="1:2" ht="12.75">
      <c r="A26" s="22" t="s">
        <v>39</v>
      </c>
      <c r="B26" s="21"/>
    </row>
    <row r="27" spans="1:2" ht="27">
      <c r="A27" s="78" t="s">
        <v>40</v>
      </c>
      <c r="B27" s="21">
        <v>-2890</v>
      </c>
    </row>
    <row r="28" spans="1:2" ht="12.75">
      <c r="A28" s="22" t="s">
        <v>26</v>
      </c>
      <c r="B28" s="21"/>
    </row>
    <row r="29" spans="1:2" ht="12.75">
      <c r="A29" s="22" t="s">
        <v>41</v>
      </c>
      <c r="B29" s="21"/>
    </row>
    <row r="30" spans="1:2" ht="12.75">
      <c r="A30" s="22" t="s">
        <v>42</v>
      </c>
      <c r="B30" s="21">
        <v>-3444.5</v>
      </c>
    </row>
    <row r="31" spans="1:2" ht="12.75">
      <c r="A31" s="22" t="s">
        <v>43</v>
      </c>
      <c r="B31" s="21"/>
    </row>
    <row r="32" spans="1:2" ht="12.75">
      <c r="A32" s="22" t="s">
        <v>44</v>
      </c>
      <c r="B32" s="21"/>
    </row>
    <row r="33" spans="1:2" ht="12.75">
      <c r="A33" s="22" t="s">
        <v>45</v>
      </c>
      <c r="B33" s="21"/>
    </row>
    <row r="34" spans="1:2" ht="12.75">
      <c r="A34" s="22" t="s">
        <v>46</v>
      </c>
      <c r="B34" s="21"/>
    </row>
    <row r="35" spans="1:2" ht="12.75">
      <c r="A35" s="22" t="s">
        <v>47</v>
      </c>
      <c r="B35" s="21"/>
    </row>
    <row r="36" spans="1:2" ht="12.75">
      <c r="A36" s="22" t="s">
        <v>48</v>
      </c>
      <c r="B36" s="21"/>
    </row>
    <row r="37" spans="1:2" ht="12.75">
      <c r="A37" s="22" t="s">
        <v>49</v>
      </c>
      <c r="B37" s="21">
        <v>554.6</v>
      </c>
    </row>
    <row r="38" spans="1:2" ht="12.75">
      <c r="A38" s="22" t="s">
        <v>50</v>
      </c>
      <c r="B38" s="21"/>
    </row>
    <row r="39" spans="1:2" ht="12.75">
      <c r="A39" s="77" t="s">
        <v>163</v>
      </c>
      <c r="B39" s="21">
        <v>734317.04</v>
      </c>
    </row>
    <row r="40" spans="1:2" ht="12.75">
      <c r="A40" s="22" t="s">
        <v>27</v>
      </c>
      <c r="B40" s="21"/>
    </row>
    <row r="41" spans="1:2" ht="12.75">
      <c r="A41" s="22" t="s">
        <v>51</v>
      </c>
      <c r="B41" s="21"/>
    </row>
    <row r="42" spans="1:2" ht="27">
      <c r="A42" s="78" t="s">
        <v>52</v>
      </c>
      <c r="B42" s="21">
        <v>671155.97</v>
      </c>
    </row>
    <row r="43" spans="1:2" ht="12.75">
      <c r="A43" s="79" t="s">
        <v>26</v>
      </c>
      <c r="B43" s="21"/>
    </row>
    <row r="44" spans="1:2" ht="12.75">
      <c r="A44" s="22" t="s">
        <v>53</v>
      </c>
      <c r="B44" s="21">
        <v>234392.89</v>
      </c>
    </row>
    <row r="45" spans="1:2" ht="12.75">
      <c r="A45" s="22" t="s">
        <v>54</v>
      </c>
      <c r="B45" s="21"/>
    </row>
    <row r="46" spans="1:2" ht="12.75">
      <c r="A46" s="22" t="s">
        <v>55</v>
      </c>
      <c r="B46" s="21"/>
    </row>
    <row r="47" spans="1:2" ht="12.75">
      <c r="A47" s="22" t="s">
        <v>56</v>
      </c>
      <c r="B47" s="21"/>
    </row>
    <row r="48" spans="1:2" ht="12.75">
      <c r="A48" s="22" t="s">
        <v>57</v>
      </c>
      <c r="B48" s="21">
        <v>2455.2</v>
      </c>
    </row>
    <row r="49" spans="1:2" ht="12.75">
      <c r="A49" s="22" t="s">
        <v>58</v>
      </c>
      <c r="B49" s="21">
        <v>15307.95</v>
      </c>
    </row>
    <row r="50" spans="1:2" ht="12.75">
      <c r="A50" s="22" t="s">
        <v>59</v>
      </c>
      <c r="B50" s="21"/>
    </row>
    <row r="51" spans="1:2" ht="12.75">
      <c r="A51" s="22" t="s">
        <v>60</v>
      </c>
      <c r="B51" s="21"/>
    </row>
    <row r="52" spans="1:2" ht="12.75">
      <c r="A52" s="22" t="s">
        <v>61</v>
      </c>
      <c r="B52" s="21"/>
    </row>
    <row r="53" spans="1:2" ht="12.75">
      <c r="A53" s="22" t="s">
        <v>62</v>
      </c>
      <c r="B53" s="21">
        <v>1999.93</v>
      </c>
    </row>
    <row r="54" spans="1:2" ht="12.75">
      <c r="A54" s="22" t="s">
        <v>63</v>
      </c>
      <c r="B54" s="21">
        <v>2000</v>
      </c>
    </row>
    <row r="55" spans="1:2" ht="12.75">
      <c r="A55" s="22" t="s">
        <v>64</v>
      </c>
      <c r="B55" s="21">
        <v>415000</v>
      </c>
    </row>
    <row r="56" spans="1:2" ht="12.75">
      <c r="A56" s="22" t="s">
        <v>65</v>
      </c>
      <c r="B56" s="21"/>
    </row>
    <row r="57" spans="1:2" ht="27">
      <c r="A57" s="78" t="s">
        <v>66</v>
      </c>
      <c r="B57" s="21">
        <v>63161.07</v>
      </c>
    </row>
    <row r="58" spans="1:2" ht="12.75">
      <c r="A58" s="79" t="s">
        <v>26</v>
      </c>
      <c r="B58" s="21"/>
    </row>
    <row r="59" spans="1:2" ht="12.75">
      <c r="A59" s="22" t="s">
        <v>67</v>
      </c>
      <c r="B59" s="21"/>
    </row>
    <row r="60" spans="1:2" ht="12.75">
      <c r="A60" s="22" t="s">
        <v>68</v>
      </c>
      <c r="B60" s="21"/>
    </row>
    <row r="61" spans="1:2" ht="12.75">
      <c r="A61" s="22" t="s">
        <v>69</v>
      </c>
      <c r="B61" s="21"/>
    </row>
    <row r="62" spans="1:2" ht="12.75">
      <c r="A62" s="22" t="s">
        <v>70</v>
      </c>
      <c r="B62" s="21"/>
    </row>
    <row r="63" spans="1:2" ht="12.75">
      <c r="A63" s="22" t="s">
        <v>71</v>
      </c>
      <c r="B63" s="21">
        <v>127.44</v>
      </c>
    </row>
    <row r="64" spans="1:2" ht="12.75">
      <c r="A64" s="22" t="s">
        <v>72</v>
      </c>
      <c r="B64" s="21"/>
    </row>
    <row r="65" spans="1:2" ht="12.75">
      <c r="A65" s="22" t="s">
        <v>73</v>
      </c>
      <c r="B65" s="21"/>
    </row>
    <row r="66" spans="1:2" ht="12.75">
      <c r="A66" s="22" t="s">
        <v>74</v>
      </c>
      <c r="B66" s="21"/>
    </row>
    <row r="67" spans="1:2" ht="12.75">
      <c r="A67" s="22" t="s">
        <v>75</v>
      </c>
      <c r="B67" s="21"/>
    </row>
    <row r="68" spans="1:2" ht="12.75">
      <c r="A68" s="22" t="s">
        <v>76</v>
      </c>
      <c r="B68" s="21">
        <v>101654.07</v>
      </c>
    </row>
    <row r="69" spans="1:2" ht="12.75">
      <c r="A69" s="22" t="s">
        <v>77</v>
      </c>
      <c r="B69" s="21"/>
    </row>
    <row r="70" spans="1:2" ht="12.75">
      <c r="A70" s="22" t="s">
        <v>78</v>
      </c>
      <c r="B70" s="21">
        <v>-38493</v>
      </c>
    </row>
    <row r="71" spans="1:2" ht="12.75">
      <c r="A71" s="22" t="s">
        <v>79</v>
      </c>
      <c r="B71" s="21"/>
    </row>
  </sheetData>
  <sheetProtection selectLockedCells="1" selectUnlockedCells="1"/>
  <mergeCells count="1">
    <mergeCell ref="A1:B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V32"/>
  <sheetViews>
    <sheetView zoomScaleSheetLayoutView="100" zoomScalePageLayoutView="0" workbookViewId="0" topLeftCell="DO4">
      <selection activeCell="HE8" sqref="HE8:HR9"/>
    </sheetView>
  </sheetViews>
  <sheetFormatPr defaultColWidth="0.875" defaultRowHeight="12.75"/>
  <cols>
    <col min="1" max="48" width="0" style="24" hidden="1" customWidth="1"/>
    <col min="49" max="112" width="0.875" style="24" customWidth="1"/>
    <col min="113" max="113" width="20.75390625" style="24" customWidth="1"/>
    <col min="114" max="127" width="0.875" style="24" customWidth="1"/>
    <col min="128" max="128" width="3.125" style="24" customWidth="1"/>
    <col min="129" max="131" width="2.75390625" style="24" customWidth="1"/>
    <col min="132" max="141" width="0.875" style="24" customWidth="1"/>
    <col min="142" max="142" width="3.875" style="24" customWidth="1"/>
    <col min="143" max="169" width="0.875" style="24" customWidth="1"/>
    <col min="170" max="170" width="3.625" style="24" customWidth="1"/>
    <col min="171" max="171" width="0.12890625" style="24" customWidth="1"/>
    <col min="172" max="183" width="0.875" style="24" customWidth="1"/>
    <col min="184" max="184" width="3.625" style="24" customWidth="1"/>
    <col min="185" max="185" width="0" style="24" hidden="1" customWidth="1"/>
    <col min="186" max="197" width="0.875" style="24" customWidth="1"/>
    <col min="198" max="198" width="3.125" style="24" customWidth="1"/>
    <col min="199" max="199" width="0.12890625" style="24" customWidth="1"/>
    <col min="200" max="211" width="0.875" style="24" customWidth="1"/>
    <col min="212" max="212" width="3.625" style="24" customWidth="1"/>
    <col min="213" max="214" width="0" style="24" hidden="1" customWidth="1"/>
    <col min="215" max="224" width="0.875" style="24" customWidth="1"/>
    <col min="225" max="225" width="6.375" style="24" customWidth="1"/>
    <col min="226" max="226" width="0" style="24" hidden="1" customWidth="1"/>
    <col min="227" max="227" width="0.12890625" style="24" customWidth="1"/>
    <col min="228" max="228" width="1.75390625" style="24" hidden="1" customWidth="1"/>
    <col min="229" max="236" width="0.875" style="24" customWidth="1"/>
    <col min="237" max="237" width="3.25390625" style="24" customWidth="1"/>
    <col min="238" max="238" width="0.875" style="24" customWidth="1"/>
    <col min="239" max="239" width="1.875" style="24" customWidth="1"/>
    <col min="240" max="240" width="0.2421875" style="24" customWidth="1"/>
    <col min="241" max="16384" width="0.875" style="24" customWidth="1"/>
  </cols>
  <sheetData>
    <row r="1" spans="49:156" s="25" customFormat="1" ht="30" customHeight="1">
      <c r="AW1" s="201" t="s">
        <v>80</v>
      </c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</row>
    <row r="2" spans="1:256" s="28" customFormat="1" ht="27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02" t="s">
        <v>23</v>
      </c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 t="s">
        <v>81</v>
      </c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0" t="s">
        <v>82</v>
      </c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 t="s">
        <v>83</v>
      </c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 t="s">
        <v>84</v>
      </c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9"/>
      <c r="IG2" s="30"/>
      <c r="IH2" s="30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2" customFormat="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197" t="s">
        <v>85</v>
      </c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 t="s">
        <v>86</v>
      </c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 t="s">
        <v>85</v>
      </c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 t="s">
        <v>86</v>
      </c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 t="s">
        <v>85</v>
      </c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 t="s">
        <v>86</v>
      </c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G3" s="33"/>
      <c r="IH3" s="33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32" customFormat="1" ht="10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 t="s">
        <v>87</v>
      </c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 t="s">
        <v>88</v>
      </c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 t="s">
        <v>87</v>
      </c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 t="s">
        <v>88</v>
      </c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 t="s">
        <v>87</v>
      </c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 t="s">
        <v>88</v>
      </c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5" customFormat="1" ht="31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34"/>
      <c r="AX5" s="167" t="s">
        <v>89</v>
      </c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9">
        <f>DY5+EM5</f>
        <v>34843.92</v>
      </c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63">
        <f>'3.1.'!DY5:EL5+'3.2.'!DY5:EL5+'3.3.'!DY5:EL5</f>
        <v>34843.92</v>
      </c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>
        <f>'3.1.'!EM5:EZ5+'3.2.'!EM5:EZ5+'3.3.'!EM5:EZ5</f>
        <v>0</v>
      </c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>
        <f aca="true" t="shared" si="0" ref="FA5:FA14">FO5+GC5</f>
        <v>0</v>
      </c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>
        <f>'3.1.'!FO5:GB5+'3.2.'!FO5:GB5+'3.3.'!FO5:GB5</f>
        <v>0</v>
      </c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>
        <f>'3.1.'!GC5:GP5+'3.2.'!GC5:GP5+'3.3.'!GC5:GP5</f>
        <v>0</v>
      </c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>
        <f aca="true" t="shared" si="1" ref="GQ5:GQ14">HE5+HS5</f>
        <v>0</v>
      </c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>
        <f>'3.1.'!HE5:HR5+'3.2.'!HE5:HR5+'3.3.'!HE5:HR5</f>
        <v>0</v>
      </c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>
        <f>'3.1.'!HS5:IF5+'3.2.'!HS5:IF5+'3.3.'!HS5:IF5</f>
        <v>0</v>
      </c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38" customFormat="1" ht="23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7"/>
      <c r="AX6" s="178" t="s">
        <v>90</v>
      </c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80">
        <f>DJ8+DJ9+DJ10+DJ11+DJ12+DJ13</f>
        <v>32941623.32</v>
      </c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72">
        <f>SUM(DY8:EL13)</f>
        <v>32941623.32</v>
      </c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>
        <f>SUM(EM8:EZ13)</f>
        <v>0</v>
      </c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>
        <f>FO6+GC6</f>
        <v>34630451.03</v>
      </c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81">
        <f>SUM(FO8:GB13)</f>
        <v>34630451.03</v>
      </c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3"/>
      <c r="GC6" s="172">
        <v>0</v>
      </c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>
        <f t="shared" si="1"/>
        <v>36057559.692452</v>
      </c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>
        <f>SUM(HE8:HR13)</f>
        <v>36057559.692452</v>
      </c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>
        <v>0</v>
      </c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41" customFormat="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0"/>
      <c r="AX7" s="162" t="s">
        <v>91</v>
      </c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4">
        <f aca="true" t="shared" si="2" ref="DJ7:DJ14">DY7+EM7</f>
        <v>0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1">
        <f t="shared" si="0"/>
        <v>0</v>
      </c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5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7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1">
        <f t="shared" si="1"/>
        <v>0</v>
      </c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2" customFormat="1" ht="29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  <c r="AX8" s="160" t="s">
        <v>166</v>
      </c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1" t="s">
        <v>92</v>
      </c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96">
        <f t="shared" si="2"/>
        <v>26821050</v>
      </c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59">
        <f>'3.1.'!DY8:EL8+'3.1.1.'!DY8:EL8</f>
        <v>26821050</v>
      </c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>
        <f>'3.1.'!EM8:EZ8</f>
        <v>0</v>
      </c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8">
        <f t="shared" si="0"/>
        <v>28107081.03</v>
      </c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64">
        <f>'3.1.'!FO8:GB8+'3.1.1.'!FO8:GB8</f>
        <v>28107081.03</v>
      </c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6"/>
      <c r="GC8" s="159">
        <f>'3.1.'!GC8:GP8</f>
        <v>0</v>
      </c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8">
        <f t="shared" si="1"/>
        <v>29796789.692452</v>
      </c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9">
        <f>'3.1.'!HE8:HR8+'3.1.1.'!HE8:HR8</f>
        <v>29796789.692452</v>
      </c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>
        <f>'3.1.'!HS8:IF8</f>
        <v>0</v>
      </c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42" customFormat="1" ht="28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7"/>
      <c r="AX9" s="193" t="s">
        <v>167</v>
      </c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5"/>
      <c r="CU9" s="161" t="s">
        <v>92</v>
      </c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96">
        <f t="shared" si="2"/>
        <v>5070573.32</v>
      </c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59">
        <f>'3.1.'!DY9:EL9+'3.1.1.'!DY9:EL9</f>
        <v>5070573.32</v>
      </c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>
        <f>'3.1.'!EM9:EZ9</f>
        <v>0</v>
      </c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8">
        <f t="shared" si="0"/>
        <v>5423370</v>
      </c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64">
        <f>'3.1.'!FO9:GB9+'3.1.1.'!FO9:GB9</f>
        <v>5423370</v>
      </c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6"/>
      <c r="GC9" s="159">
        <f>'3.1.'!GC9:GP9</f>
        <v>0</v>
      </c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8">
        <f t="shared" si="1"/>
        <v>5054170</v>
      </c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9">
        <f>'3.1.'!HE9:HR9+'3.1.1.'!HE9:HR9</f>
        <v>5054170</v>
      </c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>
        <f>'3.1.'!HS9:IF9</f>
        <v>0</v>
      </c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42" customFormat="1" ht="78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160" t="s">
        <v>168</v>
      </c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1" t="s">
        <v>92</v>
      </c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9">
        <f t="shared" si="2"/>
        <v>0</v>
      </c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59">
        <f>'3.1.'!DY10:EL10</f>
        <v>0</v>
      </c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>
        <f>'3.1.'!EM10:EZ10</f>
        <v>0</v>
      </c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8">
        <f t="shared" si="0"/>
        <v>0</v>
      </c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64">
        <f>'3.1.'!FO10:GB10</f>
        <v>0</v>
      </c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6"/>
      <c r="GC10" s="159">
        <f>'3.1.'!GC10:GP10</f>
        <v>0</v>
      </c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8">
        <f t="shared" si="1"/>
        <v>0</v>
      </c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9">
        <f>'3.1.'!HE10:HR10</f>
        <v>0</v>
      </c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>
        <f>'3.1.'!HS10:IF10</f>
        <v>0</v>
      </c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s="42" customFormat="1" ht="29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7"/>
      <c r="AX11" s="193" t="s">
        <v>172</v>
      </c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5"/>
      <c r="CU11" s="184" t="s">
        <v>93</v>
      </c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6"/>
      <c r="DJ11" s="187">
        <f t="shared" si="2"/>
        <v>0</v>
      </c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9"/>
      <c r="DY11" s="164">
        <v>0</v>
      </c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6"/>
      <c r="EM11" s="164">
        <f>'3.2.'!EM8:EZ8</f>
        <v>0</v>
      </c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6"/>
      <c r="FA11" s="190">
        <f t="shared" si="0"/>
        <v>0</v>
      </c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2"/>
      <c r="FO11" s="164">
        <v>0</v>
      </c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6"/>
      <c r="GC11" s="164">
        <f>'3.2.'!GC8:GP8</f>
        <v>0</v>
      </c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6"/>
      <c r="GQ11" s="190">
        <f t="shared" si="1"/>
        <v>0</v>
      </c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2"/>
      <c r="HE11" s="164">
        <v>0</v>
      </c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6"/>
      <c r="HS11" s="164">
        <f>'3.2.'!HS8:IF8</f>
        <v>0</v>
      </c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42" customFormat="1" ht="63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7"/>
      <c r="AX12" s="193" t="s">
        <v>173</v>
      </c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5"/>
      <c r="CU12" s="184" t="s">
        <v>94</v>
      </c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6"/>
      <c r="DJ12" s="187">
        <f t="shared" si="2"/>
        <v>1050000</v>
      </c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9"/>
      <c r="DY12" s="164">
        <f>'3.2.'!DY8:EL8</f>
        <v>1050000</v>
      </c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6"/>
      <c r="EM12" s="164">
        <v>0</v>
      </c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6"/>
      <c r="FA12" s="190">
        <f t="shared" si="0"/>
        <v>1100000</v>
      </c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2"/>
      <c r="FO12" s="164">
        <f>'3.2.'!FO8:GB8</f>
        <v>1100000</v>
      </c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6"/>
      <c r="GC12" s="164">
        <v>0</v>
      </c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6"/>
      <c r="GQ12" s="190">
        <f t="shared" si="1"/>
        <v>1206600</v>
      </c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2"/>
      <c r="HE12" s="164">
        <f>'3.2.'!HE8:HR8</f>
        <v>1206600</v>
      </c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6"/>
      <c r="HS12" s="164">
        <v>0</v>
      </c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42" customFormat="1" ht="21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7"/>
      <c r="AX13" s="193" t="s">
        <v>174</v>
      </c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5"/>
      <c r="CU13" s="184" t="s">
        <v>94</v>
      </c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6"/>
      <c r="DJ13" s="187">
        <f t="shared" si="2"/>
        <v>0</v>
      </c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9"/>
      <c r="DY13" s="164">
        <v>0</v>
      </c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6"/>
      <c r="EM13" s="164">
        <v>0</v>
      </c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6"/>
      <c r="FA13" s="190">
        <f t="shared" si="0"/>
        <v>0</v>
      </c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2"/>
      <c r="FO13" s="164">
        <v>0</v>
      </c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6"/>
      <c r="GC13" s="164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6"/>
      <c r="GQ13" s="190">
        <f t="shared" si="1"/>
        <v>0</v>
      </c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2"/>
      <c r="HE13" s="164">
        <v>0</v>
      </c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6"/>
      <c r="HS13" s="164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38" customFormat="1" ht="24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34"/>
      <c r="AX14" s="178" t="s">
        <v>95</v>
      </c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80">
        <f t="shared" si="2"/>
        <v>32976467.239999995</v>
      </c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72">
        <f>SUM(DY16:EL28)</f>
        <v>32976467.239999995</v>
      </c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>
        <f>SUM(EM16:EZ28)</f>
        <v>0</v>
      </c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>
        <f t="shared" si="0"/>
        <v>34630451.03</v>
      </c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81">
        <f>SUM(FO16:GB28)</f>
        <v>34630451.03</v>
      </c>
      <c r="FP14" s="182"/>
      <c r="FQ14" s="182"/>
      <c r="FR14" s="182"/>
      <c r="FS14" s="182"/>
      <c r="FT14" s="182"/>
      <c r="FU14" s="182"/>
      <c r="FV14" s="182"/>
      <c r="FW14" s="182"/>
      <c r="FX14" s="182"/>
      <c r="FY14" s="182"/>
      <c r="FZ14" s="182"/>
      <c r="GA14" s="182"/>
      <c r="GB14" s="183"/>
      <c r="GC14" s="172">
        <f>SUM(GC16:GP28)</f>
        <v>0</v>
      </c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>
        <f t="shared" si="1"/>
        <v>36057559.692452</v>
      </c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>
        <f>SUM(HE16:HR28)</f>
        <v>36057559.692452</v>
      </c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>
        <f>SUM(HS16:IF28)</f>
        <v>0</v>
      </c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41" customFormat="1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40"/>
      <c r="AX15" s="162" t="s">
        <v>91</v>
      </c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5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7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42" customFormat="1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7"/>
      <c r="AX16" s="160" t="s">
        <v>96</v>
      </c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1" t="s">
        <v>97</v>
      </c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9">
        <f>DY16+EM16</f>
        <v>16492280</v>
      </c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59">
        <f>'3.1.'!DY14:EL14+'3.1.'!DY28:EL28+'3.1.1.'!DY14:EL14+'3.1.1.'!DY28:EL28+'3.2.'!DY11:EL11</f>
        <v>16492280</v>
      </c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>
        <f>'3.1.'!EM14:EZ14+'3.1.'!EM28:EZ28+'3.2.'!EM11:EZ11+'3.3.'!EM13:EZ13</f>
        <v>0</v>
      </c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8">
        <f aca="true" t="shared" si="3" ref="FA16:FA28">FO16+GC16</f>
        <v>17322738.68</v>
      </c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64">
        <f>'3.1.'!FO14:GB14+'3.1.'!FO28:GB28+'3.1.1.'!FO14:GB14+'3.1.1.'!FO28:GB28+'3.2.'!FO11:GB11</f>
        <v>17322738.68</v>
      </c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6"/>
      <c r="GC16" s="159">
        <f>'3.1.'!GC14:GP14+'3.1.'!GC28:GP28+'3.2.'!GC11:GP11+'3.3.'!GC13:GP13</f>
        <v>0</v>
      </c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8">
        <f aca="true" t="shared" si="4" ref="GQ16:GQ28">HE16+HS16</f>
        <v>18492004.965712</v>
      </c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9">
        <f>'3.1.'!HE14:HR14+'3.1.'!HE28:HR28+'3.1.1.'!HE14:HR14+'3.1.1.'!HE28:HR28+'3.2.'!HE11:HR11</f>
        <v>18492004.965712</v>
      </c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>
        <f>'3.1.'!HS14:IF14+'3.1.'!HS28:IF28+'3.2.'!HS11:IF11+'3.3.'!HS13:IF13</f>
        <v>0</v>
      </c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2" customFormat="1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/>
      <c r="AX17" s="160" t="s">
        <v>98</v>
      </c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1" t="s">
        <v>99</v>
      </c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9">
        <f aca="true" t="shared" si="5" ref="DJ17:DJ28">DY17+EM17</f>
        <v>268449</v>
      </c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59">
        <f>'3.1.'!DY15:EL15+'3.1.'!DY29:EL29+'3.1.1.'!DY15:EL15+'3.1.1.'!DY29:EL29+'3.2.'!DY12:EL12</f>
        <v>268449</v>
      </c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>
        <f>'3.1.'!EM15:EZ15+'3.1.'!EM29:EZ29+'3.2.'!EM12:EZ12+'3.3.'!EM14:EZ14</f>
        <v>0</v>
      </c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8">
        <f t="shared" si="3"/>
        <v>265400</v>
      </c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64">
        <f>'3.1.'!FO15:GB15+'3.1.'!FO29:GB29+'3.1.1.'!FO15:GB15+'3.1.1.'!FO29:GB29+'3.2.'!FO12:GB12</f>
        <v>265400</v>
      </c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6"/>
      <c r="GC17" s="159">
        <f>'3.1.'!GC15:GP15+'3.1.'!GC29:GP29+'3.2.'!GC12:GP12+'3.3.'!GC14:GP14</f>
        <v>0</v>
      </c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8">
        <f t="shared" si="4"/>
        <v>265400</v>
      </c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9">
        <f>'3.1.'!HE15:HR15+'3.1.'!HE29:HR29+'3.1.1.'!HE15:HR15+'3.1.1.'!HE29:HR29+'3.2.'!HE12:HR12</f>
        <v>265400</v>
      </c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>
        <f>'3.1.'!HS15:IF15+'3.1.'!HS29:IF29+'3.2.'!HS12:IF12+'3.3.'!HS14:IF14</f>
        <v>0</v>
      </c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2" customFormat="1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7"/>
      <c r="AX18" s="160" t="s">
        <v>100</v>
      </c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1" t="s">
        <v>101</v>
      </c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9">
        <f t="shared" si="5"/>
        <v>4990225.56</v>
      </c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59">
        <f>'3.1.'!DY16:EL16+'3.1.'!DY30:EL30+'3.1.1.'!DY16:EL16+'3.1.1.'!DY30:EL30+'3.2.'!DY13:EL13</f>
        <v>4990225.56</v>
      </c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>
        <f>'3.1.'!EM16:EZ16+'3.1.'!EM30:EZ30+'3.2.'!EM13:EZ13+'3.3.'!EM15:EZ15</f>
        <v>0</v>
      </c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8">
        <f t="shared" si="3"/>
        <v>5228242.35</v>
      </c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64">
        <f>'3.1.'!FO16:GB16+'3.1.'!FO30:GB30+'3.1.1.'!FO16:GB16+'3.1.1.'!FO30:GB30+'3.2.'!FO13:GB13</f>
        <v>5228242.35</v>
      </c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6"/>
      <c r="GC18" s="159">
        <f>'3.1.'!GC16:GP16+'3.1.'!GC30:GP30+'3.2.'!GC13:GP13+'3.3.'!GC15:GP15</f>
        <v>0</v>
      </c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8">
        <f t="shared" si="4"/>
        <v>5581284.72674</v>
      </c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9">
        <f>'3.1.'!HE16:HR16+'3.1.'!HE30:HR30+'3.1.1.'!HE16:HR16+'3.1.1.'!HE30:HR30+'3.2.'!HE13:HR13</f>
        <v>5581284.72674</v>
      </c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>
        <f>'3.1.'!HS16:IF16+'3.1.'!HS30:IF30+'3.2.'!HS13:IF13+'3.3.'!HS15:IF15</f>
        <v>0</v>
      </c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42" customFormat="1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  <c r="AX19" s="160" t="s">
        <v>102</v>
      </c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1" t="s">
        <v>103</v>
      </c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9">
        <f t="shared" si="5"/>
        <v>48800</v>
      </c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59">
        <f>'3.1.'!DY17:EL17+'3.1.'!DY31:EL31+'3.1.1.'!DY17:EL17+'3.1.1.'!DY31:EL31+'3.2.'!DY14:EL14</f>
        <v>48800</v>
      </c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>
        <f>'3.1.'!EM17:EZ17+'3.1.'!EM31:EZ31+'3.2.'!EM14:EZ14+'3.3.'!EM16:EZ16</f>
        <v>0</v>
      </c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8">
        <f t="shared" si="3"/>
        <v>48800</v>
      </c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64">
        <f>'3.1.'!FO17:GB17+'3.1.'!FO31:GB31+'3.1.1.'!FO17:GB17+'3.1.1.'!FO31:GB31+'3.2.'!FO14:GB14</f>
        <v>48800</v>
      </c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6"/>
      <c r="GC19" s="159">
        <f>'3.1.'!GC17:GP17+'3.1.'!GC31:GP31+'3.2.'!GC14:GP14+'3.3.'!GC16:GP16</f>
        <v>0</v>
      </c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8">
        <f t="shared" si="4"/>
        <v>48800</v>
      </c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9">
        <f>'3.1.'!HE17:HR17+'3.1.'!HE31:HR31+'3.1.1.'!HE17:HR17+'3.1.1.'!HE31:HR31+'3.2.'!HE14:HR14</f>
        <v>48800</v>
      </c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>
        <f>'3.1.'!HS17:IF17+'3.1.'!HS31:IF31+'3.2.'!HS14:IF14+'3.3.'!HS16:IF16</f>
        <v>0</v>
      </c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42" customFormat="1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7"/>
      <c r="AX20" s="160" t="s">
        <v>104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1" t="s">
        <v>105</v>
      </c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9">
        <f t="shared" si="5"/>
        <v>61400</v>
      </c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59">
        <f>'3.1.'!DY18:EL18+'3.1.'!DY32:EL32+'3.1.1.'!DY18:EL18+'3.1.1.'!DY32:EL32+'3.2.'!DY15:EL15</f>
        <v>61400</v>
      </c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>
        <f>'3.1.'!EM18:EZ18+'3.1.'!EM32:EZ32+'3.2.'!EM15:EZ15+'3.3.'!EM17:EZ17</f>
        <v>0</v>
      </c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8">
        <f t="shared" si="3"/>
        <v>64000</v>
      </c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64">
        <f>'3.1.'!FO18:GB18+'3.1.'!FO32:GB32+'3.1.1.'!FO18:GB18+'3.1.1.'!FO32:GB32+'3.2.'!FO15:GB15</f>
        <v>64000</v>
      </c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6"/>
      <c r="GC20" s="159">
        <f>'3.1.'!GC18:GP18+'3.1.'!GC32:GP32+'3.2.'!GC15:GP15+'3.3.'!GC17:GP17</f>
        <v>0</v>
      </c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8">
        <f t="shared" si="4"/>
        <v>69000</v>
      </c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9">
        <f>'3.1.'!HE18:HR18+'3.1.'!HE32:HR32+'3.1.1.'!HE18:HR18+'3.1.1.'!HE32:HR32+'3.2.'!HE15:HR15</f>
        <v>69000</v>
      </c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>
        <f>'3.1.'!HS18:IF18+'3.1.'!HS32:IF32+'3.2.'!HS15:IF15+'3.3.'!HS17:IF17</f>
        <v>0</v>
      </c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42" customFormat="1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7"/>
      <c r="AX21" s="160" t="s">
        <v>106</v>
      </c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1" t="s">
        <v>107</v>
      </c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9">
        <f t="shared" si="5"/>
        <v>3576015.8499999996</v>
      </c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59">
        <f>'3.1.'!DY19:EL19+'3.1.'!DY33:EL33+'3.1.1.'!DY19:EL19+'3.1.1.'!DY33:EL33+'3.2.'!DY16:EL16</f>
        <v>3576015.8499999996</v>
      </c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>
        <f>'3.1.'!EM19:EZ19+'3.1.'!EM33:EZ33+'3.2.'!EM16:EZ16+'3.3.'!EM18:EZ18</f>
        <v>0</v>
      </c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8">
        <f t="shared" si="3"/>
        <v>3894000</v>
      </c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64">
        <f>'3.1.'!FO19:GB19+'3.1.'!FO33:GB33+'3.1.1.'!FO19:GB19+'3.1.1.'!FO33:GB33+'3.2.'!FO16:GB16</f>
        <v>3894000</v>
      </c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6"/>
      <c r="GC21" s="159">
        <f>'3.1.'!GC19:GP19+'3.1.'!GC33:GP33+'3.2.'!GC16:GP16+'3.3.'!GC18:GP18</f>
        <v>0</v>
      </c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8">
        <f t="shared" si="4"/>
        <v>4071400</v>
      </c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9">
        <f>'3.1.'!HE19:HR19+'3.1.'!HE33:HR33+'3.1.1.'!HE19:HR19+'3.1.1.'!HE33:HR33+'3.2.'!HE16:HR16</f>
        <v>4071400</v>
      </c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>
        <f>'3.1.'!HS19:IF19+'3.1.'!HS33:IF33+'3.2.'!HS16:IF16+'3.3.'!HS18:IF18</f>
        <v>0</v>
      </c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42" customFormat="1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7"/>
      <c r="AX22" s="160" t="s">
        <v>108</v>
      </c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1" t="s">
        <v>109</v>
      </c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9">
        <f t="shared" si="5"/>
        <v>0</v>
      </c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59">
        <f>'3.1.'!DY20:EL20+'3.1.'!DY34:EL34+'3.1.1.'!DY20:EL20+'3.1.1.'!DY34:EL34+'3.2.'!DY17:EL17</f>
        <v>0</v>
      </c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>
        <f>'3.1.'!EM20:EZ20+'3.1.'!EM34:EZ34+'3.2.'!EM17:EZ17+'3.3.'!EM19:EZ19</f>
        <v>0</v>
      </c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8">
        <f t="shared" si="3"/>
        <v>0</v>
      </c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64">
        <f>'3.1.'!FO20:GB20+'3.1.'!FO34:GB34+'3.1.1.'!FO20:GB20+'3.1.1.'!FO34:GB34+'3.2.'!FO17:GB17</f>
        <v>0</v>
      </c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6"/>
      <c r="GC22" s="159">
        <f>'3.1.'!GC20:GP20+'3.1.'!GC34:GP34+'3.2.'!GC17:GP17+'3.3.'!GC19:GP19</f>
        <v>0</v>
      </c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8">
        <f t="shared" si="4"/>
        <v>0</v>
      </c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9">
        <f>'3.1.'!HE20:HR20+'3.1.'!HE34:HR34+'3.1.1.'!HE20:HR20+'3.1.1.'!HE34:HR34+'3.2.'!HE17:HR17</f>
        <v>0</v>
      </c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>
        <f>'3.1.'!HS20:IF20+'3.1.'!HS34:IF34+'3.2.'!HS17:IF17+'3.3.'!HS19:IF19</f>
        <v>0</v>
      </c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42" customFormat="1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  <c r="AX23" s="160" t="s">
        <v>110</v>
      </c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1" t="s">
        <v>111</v>
      </c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9">
        <f t="shared" si="5"/>
        <v>587623.86</v>
      </c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59">
        <f>'3.1.'!DY21:EL21+'3.1.'!DY35:EL35+'3.1.1.'!DY21:EL21+'3.1.1.'!DY35:EL35+'3.2.'!DY18:EL18</f>
        <v>587623.86</v>
      </c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>
        <f>'3.1.'!EM21:EZ21+'3.1.'!EM35:EZ35+'3.2.'!EM18:EZ18+'3.3.'!EM20:EZ20</f>
        <v>0</v>
      </c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8">
        <f t="shared" si="3"/>
        <v>836400</v>
      </c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64">
        <f>'3.1.'!FO21:GB21+'3.1.'!FO35:GB35+'3.1.1.'!FO21:GB21+'3.1.1.'!FO35:GB35+'3.2.'!FO18:GB18</f>
        <v>836400</v>
      </c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6"/>
      <c r="GC23" s="159">
        <f>'3.1.'!GC21:GP21+'3.1.'!GC35:GP35+'3.2.'!GC18:GP18+'3.3.'!GC20:GP20</f>
        <v>0</v>
      </c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8">
        <f t="shared" si="4"/>
        <v>336400</v>
      </c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9">
        <f>'3.1.'!HE21:HR21+'3.1.'!HE35:HR35+'3.1.1.'!HE21:HR21+'3.1.1.'!HE35:HR35+'3.2.'!HE18:HR18</f>
        <v>336400</v>
      </c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>
        <f>'3.1.'!HS21:IF21+'3.1.'!HS35:IF35+'3.2.'!HS18:IF18+'3.3.'!HS20:IF20</f>
        <v>0</v>
      </c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42" customFormat="1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160" t="s">
        <v>112</v>
      </c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 t="s">
        <v>113</v>
      </c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9">
        <f t="shared" si="5"/>
        <v>735653</v>
      </c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59">
        <f>'3.1.'!DY22:EL22+'3.1.'!DY36:EL36+'3.1.1.'!DY22:EL22+'3.1.1.'!DY36:EL36+'3.2.'!DY19:EL19</f>
        <v>735653</v>
      </c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>
        <f>'3.1.'!EM22:EZ22+'3.1.'!EM36:EZ36+'3.2.'!EM19:EZ19+'3.3.'!EM21:EZ21</f>
        <v>0</v>
      </c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8">
        <f t="shared" si="3"/>
        <v>635100</v>
      </c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64">
        <f>'3.1.'!FO22:GB22+'3.1.'!FO36:GB36+'3.1.1.'!FO22:GB22+'3.1.1.'!FO36:GB36+'3.2.'!FO19:GB19</f>
        <v>635100</v>
      </c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6"/>
      <c r="GC24" s="159">
        <f>'3.1.'!GC22:GP22+'3.1.'!GC36:GP36+'3.2.'!GC19:GP19+'3.3.'!GC21:GP21</f>
        <v>0</v>
      </c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8">
        <f t="shared" si="4"/>
        <v>624500</v>
      </c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9">
        <f>'3.1.'!HE22:HR22+'3.1.'!HE36:HR36+'3.1.1.'!HE22:HR22+'3.1.1.'!HE36:HR36+'3.2.'!HE19:HR19</f>
        <v>624500</v>
      </c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>
        <f>'3.1.'!HS22:IF22+'3.1.'!HS36:IF36+'3.2.'!HS19:IF19+'3.3.'!HS21:IF21</f>
        <v>0</v>
      </c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42" customFormat="1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7"/>
      <c r="AX25" s="160" t="s">
        <v>114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1" t="s">
        <v>115</v>
      </c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9">
        <f t="shared" si="5"/>
        <v>1317113.32</v>
      </c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59">
        <f>'3.1.'!DY23:EL23+'3.1.'!DY37:EL37+'3.1.1.'!DY23:EL23+'3.1.1.'!DY37:EL37+'3.2.'!DY20:EL20</f>
        <v>1317113.32</v>
      </c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>
        <f>'3.1.'!EM23:EZ23+'3.1.'!EM37:EZ37+'3.2.'!EM20:EZ20+'3.3.'!EM22:EZ22</f>
        <v>0</v>
      </c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8">
        <f t="shared" si="3"/>
        <v>1395000</v>
      </c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64">
        <f>'3.1.'!FO23:GB23+'3.1.'!FO37:GB37+'3.1.1.'!FO23:GB23+'3.1.1.'!FO37:GB37+'3.2.'!FO20:GB20</f>
        <v>1395000</v>
      </c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6"/>
      <c r="GC25" s="159">
        <f>'3.1.'!GC23:GP23+'3.1.'!GC37:GP37+'3.2.'!GC20:GP20+'3.3.'!GC22:GP22</f>
        <v>0</v>
      </c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8">
        <f t="shared" si="4"/>
        <v>1550000</v>
      </c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9">
        <f>'3.1.'!HE23:HR23+'3.1.'!HE37:HR37+'3.1.1.'!HE23:HR23+'3.1.1.'!HE37:HR37+'3.2.'!HE20:HR20</f>
        <v>1550000</v>
      </c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>
        <f>'3.1.'!HS23:IF23+'3.1.'!HS37:IF37+'3.2.'!HS20:IF20+'3.3.'!HS22:IF22</f>
        <v>0</v>
      </c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42" customFormat="1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7"/>
      <c r="AX26" s="160" t="s">
        <v>116</v>
      </c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1" t="s">
        <v>117</v>
      </c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9">
        <f t="shared" si="5"/>
        <v>172459.65</v>
      </c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59">
        <f>'3.1.'!DY24:EL24+'3.1.'!DY38:EL38+'3.1.1.'!DY24:EL24+'3.1.1.'!DY38:EL38+'3.2.'!DY21:EL21</f>
        <v>172459.65</v>
      </c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>
        <f>'3.1.'!EM24:EZ24+'3.1.'!EM38:EZ38+'3.2.'!EM21:EZ21+'3.3.'!EM23:EZ23</f>
        <v>0</v>
      </c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8">
        <f t="shared" si="3"/>
        <v>83000</v>
      </c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64">
        <f>'3.1.'!FO24:GB24+'3.1.'!FO38:GB38+'3.1.1.'!FO24:GB24+'3.1.1.'!FO38:GB38+'3.2.'!FO21:GB21</f>
        <v>83000</v>
      </c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6"/>
      <c r="GC26" s="159">
        <f>'3.1.'!GC24:GP24+'3.1.'!GC38:GP38+'3.2.'!GC21:GP21+'3.3.'!GC23:GP23</f>
        <v>0</v>
      </c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8">
        <f t="shared" si="4"/>
        <v>83000</v>
      </c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9">
        <f>'3.1.'!HE24:HR24+'3.1.'!HE38:HR38+'3.1.1.'!HE24:HR24+'3.1.1.'!HE38:HR38+'3.2.'!HE21:HR21</f>
        <v>83000</v>
      </c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>
        <f>'3.1.'!HS24:IF24+'3.1.'!HS38:IF38+'3.2.'!HS21:IF21+'3.3.'!HS23:IF23</f>
        <v>0</v>
      </c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42" customFormat="1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7"/>
      <c r="AX27" s="160" t="s">
        <v>118</v>
      </c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1" t="s">
        <v>119</v>
      </c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9">
        <f t="shared" si="5"/>
        <v>828225</v>
      </c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59">
        <f>'3.1.'!DY25:EL25+'3.1.'!DY39:EL39+'3.1.1.'!DY25:EL25+'3.1.1.'!DY39:EL39+'3.2.'!DY22:EL22</f>
        <v>828225</v>
      </c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>
        <f>'3.1.'!EM25:EZ25+'3.1.'!EM39:EZ39+'3.2.'!EM22:EZ22+'3.3.'!EM24:EZ24</f>
        <v>0</v>
      </c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8">
        <f t="shared" si="3"/>
        <v>370000</v>
      </c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64">
        <f>'3.1.'!FO25:GB25+'3.1.'!FO39:GB39+'3.1.1.'!FO25:GB25+'3.1.1.'!FO39:GB39+'3.2.'!FO22:GB22</f>
        <v>370000</v>
      </c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6"/>
      <c r="GC27" s="159">
        <f>'3.1.'!GC25:GP25+'3.1.'!GC39:GP39+'3.2.'!GC22:GP22+'3.3.'!GC24:GP24</f>
        <v>0</v>
      </c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8">
        <f t="shared" si="4"/>
        <v>370000</v>
      </c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9">
        <f>'3.1.'!HE25:HR25+'3.1.'!HE39:HR39+'3.1.1.'!HE25:HR25+'3.1.1.'!HE39:HR39+'3.2.'!HE22:HR22</f>
        <v>370000</v>
      </c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>
        <f>'3.1.'!HS25:IF25+'3.1.'!HS39:IF39+'3.2.'!HS22:IF22+'3.3.'!HS24:IF24</f>
        <v>0</v>
      </c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42" customFormat="1" ht="33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7"/>
      <c r="AX28" s="160" t="s">
        <v>120</v>
      </c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1" t="s">
        <v>121</v>
      </c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9">
        <f t="shared" si="5"/>
        <v>3898222</v>
      </c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59">
        <f>'3.1.'!DY26:EL26+'3.1.'!DY40:EL40+'3.1.1.'!DY26:EL26+'3.1.1.'!DY40:EL40+'3.2.'!DY23:EL23</f>
        <v>3898222</v>
      </c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>
        <f>'3.1.'!EM26:EZ26+'3.1.'!EM40:EZ40+'3.2.'!EM23:EZ23+'3.3.'!EM25:EZ25</f>
        <v>0</v>
      </c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8">
        <f t="shared" si="3"/>
        <v>4487770</v>
      </c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64">
        <f>'3.1.'!FO26:GB26+'3.1.'!FO40:GB40+'3.1.1.'!FO26:GB26+'3.1.1.'!FO40:GB40+'3.2.'!FO23:GB23</f>
        <v>4487770</v>
      </c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6"/>
      <c r="GC28" s="159">
        <f>'3.1.'!GC26:GP26+'3.1.'!GC40:GP40+'3.2.'!GC23:GP23+'3.3.'!GC25:GP25</f>
        <v>0</v>
      </c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8">
        <f t="shared" si="4"/>
        <v>4565770</v>
      </c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9">
        <f>'3.1.'!HE26:HR26+'3.1.'!HE40:HR40+'3.1.1.'!HE26:HR26+'3.1.1.'!HE40:HR40+'3.2.'!HE23:HR23</f>
        <v>4565770</v>
      </c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>
        <f>'3.1.'!HS26:IF26+'3.1.'!HS40:IF40+'3.2.'!HS23:IF23+'3.3.'!HS25:IF25</f>
        <v>0</v>
      </c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35" customFormat="1" ht="30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7"/>
      <c r="AX29" s="167" t="s">
        <v>122</v>
      </c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3">
        <f>DJ5+DJ6-DJ14</f>
        <v>0</v>
      </c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>
        <f>DY5+DY6-DY14</f>
        <v>0</v>
      </c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>
        <f>EM5+EM6-EM14</f>
        <v>0</v>
      </c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>
        <f>FA5+FA6-FA14</f>
        <v>0</v>
      </c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>
        <f>FO5+FO6-FO14</f>
        <v>0</v>
      </c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>
        <f>GC5+GC6-GC14</f>
        <v>0</v>
      </c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>
        <f>GQ5+GQ6-GQ14</f>
        <v>0</v>
      </c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>
        <f>HE5+HE6-HE14</f>
        <v>0</v>
      </c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>
        <f>HS5+HS6-HS14</f>
        <v>0</v>
      </c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42" customFormat="1" ht="1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7"/>
      <c r="AX30" s="162" t="s">
        <v>123</v>
      </c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42" customFormat="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7"/>
      <c r="AX31" s="160" t="s">
        <v>124</v>
      </c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1" t="s">
        <v>125</v>
      </c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50:240" ht="15" customHeight="1">
      <c r="AX32" s="160" t="s">
        <v>175</v>
      </c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1" t="s">
        <v>125</v>
      </c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</row>
  </sheetData>
  <sheetProtection selectLockedCells="1" selectUnlockedCells="1"/>
  <mergeCells count="326">
    <mergeCell ref="GC32:GP32"/>
    <mergeCell ref="GQ32:HD32"/>
    <mergeCell ref="HE32:HR32"/>
    <mergeCell ref="HS32:IF32"/>
    <mergeCell ref="DY32:EL32"/>
    <mergeCell ref="EM32:EZ32"/>
    <mergeCell ref="FA32:FN32"/>
    <mergeCell ref="FO32:GB32"/>
    <mergeCell ref="DJ11:DX11"/>
    <mergeCell ref="CU11:DI11"/>
    <mergeCell ref="AX11:CT11"/>
    <mergeCell ref="AX32:CT32"/>
    <mergeCell ref="CU32:DI32"/>
    <mergeCell ref="DJ32:DX32"/>
    <mergeCell ref="AX12:CT12"/>
    <mergeCell ref="CU12:DI12"/>
    <mergeCell ref="DJ12:DX12"/>
    <mergeCell ref="AX13:CT13"/>
    <mergeCell ref="FO11:GB11"/>
    <mergeCell ref="FA11:FN11"/>
    <mergeCell ref="EM11:EZ11"/>
    <mergeCell ref="DY11:EL11"/>
    <mergeCell ref="AW1:EZ1"/>
    <mergeCell ref="AW2:CT4"/>
    <mergeCell ref="CU2:DI4"/>
    <mergeCell ref="DJ2:EZ2"/>
    <mergeCell ref="FA2:GQ2"/>
    <mergeCell ref="GD4:GQ4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HG4:HT4"/>
    <mergeCell ref="HU4:IF4"/>
    <mergeCell ref="AX5:CT5"/>
    <mergeCell ref="CU5:DI5"/>
    <mergeCell ref="DJ5:DX5"/>
    <mergeCell ref="DY5:EL5"/>
    <mergeCell ref="EM5:EZ5"/>
    <mergeCell ref="FA5:FN5"/>
    <mergeCell ref="FO5:GB5"/>
    <mergeCell ref="GC5:GP5"/>
    <mergeCell ref="GQ5:HD5"/>
    <mergeCell ref="HE5:HR5"/>
    <mergeCell ref="HS5:IF5"/>
    <mergeCell ref="AX6:CT6"/>
    <mergeCell ref="CU6:DI6"/>
    <mergeCell ref="DJ6:DX6"/>
    <mergeCell ref="DY6:EL6"/>
    <mergeCell ref="EM6:EZ6"/>
    <mergeCell ref="FA6:FN6"/>
    <mergeCell ref="FO6:GB6"/>
    <mergeCell ref="GC6:GP6"/>
    <mergeCell ref="GQ6:HD6"/>
    <mergeCell ref="HE6:HR6"/>
    <mergeCell ref="HS6:IF6"/>
    <mergeCell ref="AX7:CT7"/>
    <mergeCell ref="CU7:DI7"/>
    <mergeCell ref="DJ7:DX7"/>
    <mergeCell ref="DY7:EL7"/>
    <mergeCell ref="EM7:EZ7"/>
    <mergeCell ref="FA7:FN7"/>
    <mergeCell ref="FO7:GB7"/>
    <mergeCell ref="GC7:GP7"/>
    <mergeCell ref="GQ7:HD7"/>
    <mergeCell ref="HE7:HR7"/>
    <mergeCell ref="HS7:IF7"/>
    <mergeCell ref="AX8:CT8"/>
    <mergeCell ref="CU8:DI8"/>
    <mergeCell ref="DJ8:DX8"/>
    <mergeCell ref="DY8:EL8"/>
    <mergeCell ref="EM8:EZ8"/>
    <mergeCell ref="FA8:FN8"/>
    <mergeCell ref="FO8:GB8"/>
    <mergeCell ref="GC8:GP8"/>
    <mergeCell ref="GQ8:HD8"/>
    <mergeCell ref="HE8:HR8"/>
    <mergeCell ref="HS8:IF8"/>
    <mergeCell ref="AX9:CT9"/>
    <mergeCell ref="CU9:DI9"/>
    <mergeCell ref="DJ9:DX9"/>
    <mergeCell ref="DY9:EL9"/>
    <mergeCell ref="EM9:EZ9"/>
    <mergeCell ref="FA9:FN9"/>
    <mergeCell ref="FO9:GB9"/>
    <mergeCell ref="GC9:GP9"/>
    <mergeCell ref="GQ9:HD9"/>
    <mergeCell ref="HE9:HR9"/>
    <mergeCell ref="HS9:IF9"/>
    <mergeCell ref="AX10:CT10"/>
    <mergeCell ref="CU10:DI10"/>
    <mergeCell ref="DJ10:DX10"/>
    <mergeCell ref="DY10:EL10"/>
    <mergeCell ref="EM10:EZ10"/>
    <mergeCell ref="FA10:FN10"/>
    <mergeCell ref="FO10:GB10"/>
    <mergeCell ref="GC10:GP10"/>
    <mergeCell ref="GQ10:HD10"/>
    <mergeCell ref="HE10:HR10"/>
    <mergeCell ref="HS10:IF10"/>
    <mergeCell ref="GC11:GP11"/>
    <mergeCell ref="GQ11:HD11"/>
    <mergeCell ref="HE11:HR11"/>
    <mergeCell ref="HS11:IF11"/>
    <mergeCell ref="DY12:EL12"/>
    <mergeCell ref="EM12:EZ12"/>
    <mergeCell ref="FA12:FN12"/>
    <mergeCell ref="FO12:GB12"/>
    <mergeCell ref="GC12:GP12"/>
    <mergeCell ref="GQ12:HD12"/>
    <mergeCell ref="HE12:HR12"/>
    <mergeCell ref="HS12:IF12"/>
    <mergeCell ref="CU13:DI13"/>
    <mergeCell ref="DJ13:DX13"/>
    <mergeCell ref="DY13:EL13"/>
    <mergeCell ref="EM13:EZ13"/>
    <mergeCell ref="FA13:FN13"/>
    <mergeCell ref="FO13:GB13"/>
    <mergeCell ref="GC13:GP13"/>
    <mergeCell ref="GQ13:HD13"/>
    <mergeCell ref="HE13:HR13"/>
    <mergeCell ref="HS13:IF13"/>
    <mergeCell ref="AX14:CT14"/>
    <mergeCell ref="CU14:DI14"/>
    <mergeCell ref="DJ14:DX14"/>
    <mergeCell ref="DY14:EL14"/>
    <mergeCell ref="EM14:EZ14"/>
    <mergeCell ref="FA14:FN14"/>
    <mergeCell ref="FO14:GB14"/>
    <mergeCell ref="GC14:GP14"/>
    <mergeCell ref="GQ14:HD14"/>
    <mergeCell ref="HE14:HR14"/>
    <mergeCell ref="HS14:IF14"/>
    <mergeCell ref="AX15:CT15"/>
    <mergeCell ref="CU15:DI15"/>
    <mergeCell ref="DJ15:DX15"/>
    <mergeCell ref="DY15:EL15"/>
    <mergeCell ref="EM15:EZ15"/>
    <mergeCell ref="FA15:FN15"/>
    <mergeCell ref="FO15:GB15"/>
    <mergeCell ref="GC15:GP15"/>
    <mergeCell ref="GQ15:HD15"/>
    <mergeCell ref="HE15:HR15"/>
    <mergeCell ref="HS15:IF15"/>
    <mergeCell ref="AX16:CT16"/>
    <mergeCell ref="CU16:DI16"/>
    <mergeCell ref="DJ16:DX16"/>
    <mergeCell ref="DY16:EL16"/>
    <mergeCell ref="EM16:EZ16"/>
    <mergeCell ref="FA16:FN16"/>
    <mergeCell ref="FO16:GB16"/>
    <mergeCell ref="GC16:GP16"/>
    <mergeCell ref="GQ16:HD16"/>
    <mergeCell ref="HE16:HR16"/>
    <mergeCell ref="HS16:IF16"/>
    <mergeCell ref="AX17:CT17"/>
    <mergeCell ref="CU17:DI17"/>
    <mergeCell ref="DJ17:DX17"/>
    <mergeCell ref="DY17:EL17"/>
    <mergeCell ref="EM17:EZ17"/>
    <mergeCell ref="FA17:FN17"/>
    <mergeCell ref="FO17:GB17"/>
    <mergeCell ref="GC17:GP17"/>
    <mergeCell ref="GQ17:HD17"/>
    <mergeCell ref="HE17:HR17"/>
    <mergeCell ref="HS17:IF17"/>
    <mergeCell ref="AX18:CT18"/>
    <mergeCell ref="CU18:DI18"/>
    <mergeCell ref="DJ18:DX18"/>
    <mergeCell ref="DY18:EL18"/>
    <mergeCell ref="EM18:EZ18"/>
    <mergeCell ref="FA18:FN18"/>
    <mergeCell ref="FO18:GB18"/>
    <mergeCell ref="GC18:GP18"/>
    <mergeCell ref="GQ18:HD18"/>
    <mergeCell ref="HE18:HR18"/>
    <mergeCell ref="HS18:IF18"/>
    <mergeCell ref="AX19:CT19"/>
    <mergeCell ref="CU19:DI19"/>
    <mergeCell ref="DJ19:DX19"/>
    <mergeCell ref="DY19:EL19"/>
    <mergeCell ref="EM19:EZ19"/>
    <mergeCell ref="FA19:FN19"/>
    <mergeCell ref="FO19:GB19"/>
    <mergeCell ref="GC19:GP19"/>
    <mergeCell ref="GQ19:HD19"/>
    <mergeCell ref="HE19:HR19"/>
    <mergeCell ref="HS19:IF19"/>
    <mergeCell ref="AX20:CT20"/>
    <mergeCell ref="CU20:DI20"/>
    <mergeCell ref="DJ20:DX20"/>
    <mergeCell ref="DY20:EL20"/>
    <mergeCell ref="EM20:EZ20"/>
    <mergeCell ref="FA20:FN20"/>
    <mergeCell ref="FO20:GB20"/>
    <mergeCell ref="GC20:GP20"/>
    <mergeCell ref="GQ20:HD20"/>
    <mergeCell ref="HE20:HR20"/>
    <mergeCell ref="HS20:IF20"/>
    <mergeCell ref="AX21:CT21"/>
    <mergeCell ref="CU21:DI21"/>
    <mergeCell ref="DJ21:DX21"/>
    <mergeCell ref="DY21:EL21"/>
    <mergeCell ref="EM21:EZ21"/>
    <mergeCell ref="FA21:FN21"/>
    <mergeCell ref="FO21:GB21"/>
    <mergeCell ref="GC21:GP21"/>
    <mergeCell ref="GQ21:HD21"/>
    <mergeCell ref="HE21:HR21"/>
    <mergeCell ref="HS21:IF21"/>
    <mergeCell ref="AX22:CT22"/>
    <mergeCell ref="CU22:DI22"/>
    <mergeCell ref="DJ22:DX22"/>
    <mergeCell ref="DY22:EL22"/>
    <mergeCell ref="EM22:EZ22"/>
    <mergeCell ref="FA22:FN22"/>
    <mergeCell ref="FO22:GB22"/>
    <mergeCell ref="GC22:GP22"/>
    <mergeCell ref="GQ22:HD22"/>
    <mergeCell ref="HE22:HR22"/>
    <mergeCell ref="HS22:IF22"/>
    <mergeCell ref="AX23:CT23"/>
    <mergeCell ref="CU23:DI23"/>
    <mergeCell ref="DJ23:DX23"/>
    <mergeCell ref="DY23:EL23"/>
    <mergeCell ref="EM23:EZ23"/>
    <mergeCell ref="FA23:FN23"/>
    <mergeCell ref="FO23:GB23"/>
    <mergeCell ref="GC23:GP23"/>
    <mergeCell ref="GQ23:HD23"/>
    <mergeCell ref="HE23:HR23"/>
    <mergeCell ref="HS23:IF23"/>
    <mergeCell ref="AX24:CT24"/>
    <mergeCell ref="CU24:DI24"/>
    <mergeCell ref="DJ24:DX24"/>
    <mergeCell ref="DY24:EL24"/>
    <mergeCell ref="EM24:EZ24"/>
    <mergeCell ref="FA24:FN24"/>
    <mergeCell ref="FO24:GB24"/>
    <mergeCell ref="GC24:GP24"/>
    <mergeCell ref="GQ24:HD24"/>
    <mergeCell ref="HE24:HR24"/>
    <mergeCell ref="HS24:IF24"/>
    <mergeCell ref="AX25:CT25"/>
    <mergeCell ref="CU25:DI25"/>
    <mergeCell ref="DJ25:DX25"/>
    <mergeCell ref="DY25:EL25"/>
    <mergeCell ref="EM25:EZ25"/>
    <mergeCell ref="FA25:FN25"/>
    <mergeCell ref="FO25:GB25"/>
    <mergeCell ref="GC25:GP25"/>
    <mergeCell ref="GQ25:HD25"/>
    <mergeCell ref="HE25:HR25"/>
    <mergeCell ref="HS25:IF25"/>
    <mergeCell ref="AX26:CT26"/>
    <mergeCell ref="CU26:DI26"/>
    <mergeCell ref="DJ26:DX26"/>
    <mergeCell ref="DY26:EL26"/>
    <mergeCell ref="EM26:EZ26"/>
    <mergeCell ref="FA26:FN26"/>
    <mergeCell ref="FO26:GB26"/>
    <mergeCell ref="GC26:GP26"/>
    <mergeCell ref="GQ26:HD26"/>
    <mergeCell ref="HE26:HR26"/>
    <mergeCell ref="HS26:IF26"/>
    <mergeCell ref="AX27:CT27"/>
    <mergeCell ref="CU27:DI27"/>
    <mergeCell ref="DJ27:DX27"/>
    <mergeCell ref="DY27:EL27"/>
    <mergeCell ref="EM27:EZ27"/>
    <mergeCell ref="FA27:FN27"/>
    <mergeCell ref="FO27:GB27"/>
    <mergeCell ref="GC27:GP27"/>
    <mergeCell ref="GQ27:HD27"/>
    <mergeCell ref="HE27:HR27"/>
    <mergeCell ref="HS27:IF27"/>
    <mergeCell ref="AX28:CT28"/>
    <mergeCell ref="CU28:DI28"/>
    <mergeCell ref="DJ28:DX28"/>
    <mergeCell ref="DY28:EL28"/>
    <mergeCell ref="EM28:EZ28"/>
    <mergeCell ref="FA28:FN28"/>
    <mergeCell ref="FO28:GB28"/>
    <mergeCell ref="GC28:GP28"/>
    <mergeCell ref="GQ28:HD28"/>
    <mergeCell ref="HE28:HR28"/>
    <mergeCell ref="HS28:IF28"/>
    <mergeCell ref="AX29:CT29"/>
    <mergeCell ref="CU29:DI29"/>
    <mergeCell ref="DJ29:DX29"/>
    <mergeCell ref="DY29:EL29"/>
    <mergeCell ref="EM29:EZ29"/>
    <mergeCell ref="FA29:FN29"/>
    <mergeCell ref="FO29:GB29"/>
    <mergeCell ref="GC29:GP29"/>
    <mergeCell ref="GQ29:HD29"/>
    <mergeCell ref="HE29:HR29"/>
    <mergeCell ref="HS29:IF29"/>
    <mergeCell ref="AX30:CT30"/>
    <mergeCell ref="CU30:DI30"/>
    <mergeCell ref="DJ30:DX30"/>
    <mergeCell ref="DY30:EL30"/>
    <mergeCell ref="EM30:EZ30"/>
    <mergeCell ref="FA30:FN30"/>
    <mergeCell ref="FO30:GB30"/>
    <mergeCell ref="GC30:GP30"/>
    <mergeCell ref="GQ30:HD30"/>
    <mergeCell ref="HE30:HR30"/>
    <mergeCell ref="HS30:IF30"/>
    <mergeCell ref="AX31:CT31"/>
    <mergeCell ref="CU31:DI31"/>
    <mergeCell ref="DJ31:DX31"/>
    <mergeCell ref="DY31:EL31"/>
    <mergeCell ref="EM31:EZ31"/>
    <mergeCell ref="FA31:FN31"/>
    <mergeCell ref="FO31:GB31"/>
    <mergeCell ref="GC31:GP31"/>
    <mergeCell ref="GQ31:HD31"/>
    <mergeCell ref="HE31:HR31"/>
    <mergeCell ref="HS31:IF31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V55"/>
  <sheetViews>
    <sheetView tabSelected="1" zoomScaleSheetLayoutView="100" zoomScalePageLayoutView="0" workbookViewId="0" topLeftCell="DJ10">
      <selection activeCell="HE13" sqref="HE13:HR13"/>
    </sheetView>
  </sheetViews>
  <sheetFormatPr defaultColWidth="0.875" defaultRowHeight="12.75"/>
  <cols>
    <col min="1" max="48" width="0" style="24" hidden="1" customWidth="1"/>
    <col min="49" max="111" width="0.875" style="24" customWidth="1"/>
    <col min="112" max="112" width="0.37109375" style="24" customWidth="1"/>
    <col min="113" max="113" width="4.75390625" style="24" hidden="1" customWidth="1"/>
    <col min="114" max="127" width="0.875" style="24" customWidth="1"/>
    <col min="128" max="128" width="2.125" style="24" customWidth="1"/>
    <col min="129" max="141" width="0.875" style="24" customWidth="1"/>
    <col min="142" max="142" width="4.75390625" style="24" customWidth="1"/>
    <col min="143" max="169" width="0.875" style="24" customWidth="1"/>
    <col min="170" max="170" width="4.75390625" style="24" customWidth="1"/>
    <col min="171" max="171" width="0.12890625" style="24" customWidth="1"/>
    <col min="172" max="183" width="0.875" style="24" customWidth="1"/>
    <col min="184" max="184" width="3.875" style="24" customWidth="1"/>
    <col min="185" max="185" width="0" style="24" hidden="1" customWidth="1"/>
    <col min="186" max="198" width="0.875" style="24" customWidth="1"/>
    <col min="199" max="199" width="0.12890625" style="24" customWidth="1"/>
    <col min="200" max="211" width="0.875" style="24" customWidth="1"/>
    <col min="212" max="212" width="4.125" style="24" customWidth="1"/>
    <col min="213" max="214" width="0" style="24" hidden="1" customWidth="1"/>
    <col min="215" max="224" width="0.875" style="24" customWidth="1"/>
    <col min="225" max="225" width="5.125" style="24" customWidth="1"/>
    <col min="226" max="226" width="0" style="24" hidden="1" customWidth="1"/>
    <col min="227" max="227" width="0.12890625" style="24" customWidth="1"/>
    <col min="228" max="228" width="0" style="24" hidden="1" customWidth="1"/>
    <col min="229" max="236" width="0.875" style="24" customWidth="1"/>
    <col min="237" max="237" width="3.25390625" style="24" customWidth="1"/>
    <col min="238" max="238" width="0.875" style="24" customWidth="1"/>
    <col min="239" max="239" width="1.875" style="24" customWidth="1"/>
    <col min="240" max="240" width="0.2421875" style="24" customWidth="1"/>
    <col min="241" max="16384" width="0.875" style="24" customWidth="1"/>
  </cols>
  <sheetData>
    <row r="1" spans="49:178" s="25" customFormat="1" ht="12.75" customHeight="1">
      <c r="AW1" s="218" t="s">
        <v>164</v>
      </c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</row>
    <row r="2" spans="1:256" s="28" customFormat="1" ht="27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02" t="s">
        <v>23</v>
      </c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 t="s">
        <v>81</v>
      </c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0" t="s">
        <v>126</v>
      </c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 t="s">
        <v>83</v>
      </c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 t="s">
        <v>84</v>
      </c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81"/>
      <c r="IG2" s="83"/>
      <c r="IH2" s="83"/>
      <c r="II2" s="83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2" customFormat="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197" t="s">
        <v>85</v>
      </c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 t="s">
        <v>86</v>
      </c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 t="s">
        <v>85</v>
      </c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 t="s">
        <v>86</v>
      </c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 t="s">
        <v>85</v>
      </c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215" t="s">
        <v>86</v>
      </c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7"/>
      <c r="IG3" s="82"/>
      <c r="IH3" s="82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32" customFormat="1" ht="121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 t="s">
        <v>87</v>
      </c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 t="s">
        <v>88</v>
      </c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 t="s">
        <v>87</v>
      </c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 t="s">
        <v>88</v>
      </c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 t="s">
        <v>87</v>
      </c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 t="s">
        <v>88</v>
      </c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5" customFormat="1" ht="31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34"/>
      <c r="AX5" s="167" t="s">
        <v>165</v>
      </c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9">
        <f>DY5+EM5</f>
        <v>15943.28</v>
      </c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63">
        <v>15943.28</v>
      </c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>
        <f>FO5+GC5</f>
        <v>0</v>
      </c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>
        <v>0</v>
      </c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38" customFormat="1" ht="23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7"/>
      <c r="AX6" s="178" t="s">
        <v>90</v>
      </c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80">
        <f>DY6+EM6</f>
        <v>6659913.32</v>
      </c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72">
        <f>SUM(DY8:EL10)</f>
        <v>6659913.32</v>
      </c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>
        <f>SUM(EM8:EZ10)</f>
        <v>0</v>
      </c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>
        <f>FO6+GC6</f>
        <v>7352700</v>
      </c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>
        <f>SUM(FO8:GB10)</f>
        <v>7352700</v>
      </c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>
        <f>SUM(GC8:GP10)</f>
        <v>0</v>
      </c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>
        <f aca="true" t="shared" si="0" ref="GQ6:GQ11">HE6+HS6</f>
        <v>7154800</v>
      </c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>
        <f>SUM(HE8:HR10)</f>
        <v>7154800</v>
      </c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>
        <f>SUM(HS8:IF10)</f>
        <v>0</v>
      </c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41" customFormat="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0"/>
      <c r="AX7" s="162" t="s">
        <v>91</v>
      </c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2" customFormat="1" ht="31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  <c r="AX8" s="160" t="s">
        <v>166</v>
      </c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1" t="s">
        <v>92</v>
      </c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96">
        <f>DY8+EM8</f>
        <v>4769300</v>
      </c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59">
        <v>4769300</v>
      </c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8">
        <f>FO8+GC8</f>
        <v>4948200</v>
      </c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9">
        <f>FO13</f>
        <v>4948200</v>
      </c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8">
        <f t="shared" si="0"/>
        <v>5119300</v>
      </c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9">
        <f>HE13</f>
        <v>5119300</v>
      </c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42" customFormat="1" ht="30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7"/>
      <c r="AX9" s="193" t="s">
        <v>167</v>
      </c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5"/>
      <c r="CU9" s="161" t="s">
        <v>92</v>
      </c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96">
        <f>DY9+EM9</f>
        <v>1890613.32</v>
      </c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59">
        <f>DY27</f>
        <v>1890613.32</v>
      </c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8">
        <f>FO9+GC9</f>
        <v>2404500</v>
      </c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9">
        <f>FO27</f>
        <v>2404500</v>
      </c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8">
        <f t="shared" si="0"/>
        <v>2035500</v>
      </c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9">
        <f>HE27</f>
        <v>2035500</v>
      </c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49:240" s="36" customFormat="1" ht="64.5" customHeight="1">
      <c r="AW10" s="37"/>
      <c r="AX10" s="160" t="s">
        <v>168</v>
      </c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1" t="s">
        <v>92</v>
      </c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9">
        <f>DY10+EM10</f>
        <v>0</v>
      </c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>
        <f>FO10+GC10</f>
        <v>0</v>
      </c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8">
        <f t="shared" si="0"/>
        <v>0</v>
      </c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</row>
    <row r="11" spans="1:256" s="38" customFormat="1" ht="24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34"/>
      <c r="AX11" s="178" t="s">
        <v>95</v>
      </c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80">
        <f>DY11+EM11</f>
        <v>6675856.600000001</v>
      </c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72">
        <f>DY13+DY27+DY41</f>
        <v>6675856.600000001</v>
      </c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>
        <f>EM13+EM27+EM41</f>
        <v>0</v>
      </c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>
        <f>FO11+GC11</f>
        <v>7352700</v>
      </c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>
        <f>FO13+FO27+FO41</f>
        <v>7352700</v>
      </c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>
        <f>GC13+GC27+GC41</f>
        <v>0</v>
      </c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>
        <f t="shared" si="0"/>
        <v>7154800</v>
      </c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>
        <f>HE13+HE27+HE41</f>
        <v>7154800</v>
      </c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>
        <v>0</v>
      </c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41" customFormat="1" ht="12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40"/>
      <c r="AX12" s="162" t="s">
        <v>91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44" customFormat="1" ht="33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34"/>
      <c r="AX13" s="209" t="s">
        <v>169</v>
      </c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1">
        <f>DY13+EM13</f>
        <v>4785243.28</v>
      </c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08">
        <f>DY14+DY15+DY16+DY17+DY18+DY19+DY20+DY21+DY22+DY23+DY24+DY25+DY26</f>
        <v>4785243.28</v>
      </c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>
        <f>EM14+EM15+EM16+EM17+EM18+EM19+EM20+EM21+EM22+EM23+EM24+EM25+EM26</f>
        <v>0</v>
      </c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>
        <f>FO13+GC13</f>
        <v>4948200</v>
      </c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>
        <f>FO14+FO15+FO16+FO17+FO18+FO19+FO20+FO21+FO22+FO23+FO24+FO25+FO26</f>
        <v>4948200</v>
      </c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>
        <v>0</v>
      </c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>
        <f>HE13+HS13</f>
        <v>5119300</v>
      </c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>
        <f>HE14+HE15+HE16+HE17+HE18+HE19+HE20+HE21+HE22+HE23+HE24+HE25+HE26</f>
        <v>5119300</v>
      </c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>
        <v>0</v>
      </c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42" customFormat="1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7"/>
      <c r="AX14" s="160" t="s">
        <v>96</v>
      </c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1" t="s">
        <v>97</v>
      </c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9">
        <f>DY14+EM14</f>
        <v>267600</v>
      </c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59">
        <v>267600</v>
      </c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8">
        <f aca="true" t="shared" si="1" ref="FA14:FA41">FO14+GC14</f>
        <v>270600</v>
      </c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9">
        <v>270600</v>
      </c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8">
        <f aca="true" t="shared" si="2" ref="GQ14:GQ40">HE14+HS14</f>
        <v>273500</v>
      </c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9">
        <v>273500</v>
      </c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42" customFormat="1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7"/>
      <c r="AX15" s="160" t="s">
        <v>98</v>
      </c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1" t="s">
        <v>99</v>
      </c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9">
        <f aca="true" t="shared" si="3" ref="DJ15:DJ41">DY15+EM15</f>
        <v>0</v>
      </c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8">
        <f t="shared" si="1"/>
        <v>0</v>
      </c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8">
        <f t="shared" si="2"/>
        <v>0</v>
      </c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2" customFormat="1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7"/>
      <c r="AX16" s="160" t="s">
        <v>100</v>
      </c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1" t="s">
        <v>101</v>
      </c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9">
        <f t="shared" si="3"/>
        <v>90375.56</v>
      </c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59">
        <f>75973.35+14402.21</f>
        <v>90375.56</v>
      </c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8">
        <f t="shared" si="1"/>
        <v>78500</v>
      </c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9">
        <v>78500</v>
      </c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8">
        <f t="shared" si="2"/>
        <v>79300</v>
      </c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9">
        <v>79300</v>
      </c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2" customFormat="1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/>
      <c r="AX17" s="160" t="s">
        <v>102</v>
      </c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1" t="s">
        <v>103</v>
      </c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9">
        <f t="shared" si="3"/>
        <v>48800</v>
      </c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59">
        <v>48800</v>
      </c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8">
        <f t="shared" si="1"/>
        <v>48800</v>
      </c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9">
        <v>48800</v>
      </c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8">
        <f t="shared" si="2"/>
        <v>48800</v>
      </c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9">
        <v>48800</v>
      </c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2" customFormat="1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7"/>
      <c r="AX18" s="160" t="s">
        <v>104</v>
      </c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1" t="s">
        <v>105</v>
      </c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9">
        <f t="shared" si="3"/>
        <v>24000</v>
      </c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59">
        <v>24000</v>
      </c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8">
        <f t="shared" si="1"/>
        <v>24000</v>
      </c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9">
        <v>24000</v>
      </c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8">
        <f t="shared" si="2"/>
        <v>24000</v>
      </c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9">
        <v>24000</v>
      </c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42" customFormat="1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  <c r="AX19" s="160" t="s">
        <v>106</v>
      </c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1" t="s">
        <v>107</v>
      </c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9">
        <f t="shared" si="3"/>
        <v>3376015.8499999996</v>
      </c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59">
        <f>3374474.78+1541.07</f>
        <v>3376015.8499999996</v>
      </c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8">
        <f t="shared" si="1"/>
        <v>3684000</v>
      </c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207">
        <v>3684000</v>
      </c>
      <c r="FP19" s="207"/>
      <c r="FQ19" s="207"/>
      <c r="FR19" s="207"/>
      <c r="FS19" s="207"/>
      <c r="FT19" s="207"/>
      <c r="FU19" s="207"/>
      <c r="FV19" s="207"/>
      <c r="FW19" s="207"/>
      <c r="FX19" s="207"/>
      <c r="FY19" s="207"/>
      <c r="FZ19" s="207"/>
      <c r="GA19" s="207"/>
      <c r="GB19" s="207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8">
        <f t="shared" si="2"/>
        <v>3851400</v>
      </c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207">
        <v>3851400</v>
      </c>
      <c r="HF19" s="207"/>
      <c r="HG19" s="207"/>
      <c r="HH19" s="207"/>
      <c r="HI19" s="207"/>
      <c r="HJ19" s="207"/>
      <c r="HK19" s="207"/>
      <c r="HL19" s="207"/>
      <c r="HM19" s="207"/>
      <c r="HN19" s="207"/>
      <c r="HO19" s="207"/>
      <c r="HP19" s="207"/>
      <c r="HQ19" s="207"/>
      <c r="HR19" s="207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42" customFormat="1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7"/>
      <c r="AX20" s="160" t="s">
        <v>108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1" t="s">
        <v>109</v>
      </c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9">
        <f t="shared" si="3"/>
        <v>0</v>
      </c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8">
        <f t="shared" si="1"/>
        <v>0</v>
      </c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8">
        <f t="shared" si="2"/>
        <v>0</v>
      </c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42" customFormat="1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7"/>
      <c r="AX21" s="160" t="s">
        <v>110</v>
      </c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1" t="s">
        <v>111</v>
      </c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9">
        <f t="shared" si="3"/>
        <v>518723.22</v>
      </c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59">
        <v>518723.22</v>
      </c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8">
        <f t="shared" si="1"/>
        <v>286400</v>
      </c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9">
        <v>286400</v>
      </c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8">
        <f t="shared" si="2"/>
        <v>286400</v>
      </c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9">
        <v>286400</v>
      </c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42" customFormat="1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7"/>
      <c r="AX22" s="160" t="s">
        <v>112</v>
      </c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1" t="s">
        <v>113</v>
      </c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9">
        <f t="shared" si="3"/>
        <v>458102</v>
      </c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59">
        <v>458102</v>
      </c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8">
        <f t="shared" si="1"/>
        <v>455400</v>
      </c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9">
        <v>455400</v>
      </c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8">
        <f t="shared" si="2"/>
        <v>455400</v>
      </c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9">
        <v>455400</v>
      </c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42" customFormat="1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  <c r="AX23" s="160" t="s">
        <v>114</v>
      </c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1" t="s">
        <v>115</v>
      </c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9">
        <f t="shared" si="3"/>
        <v>0</v>
      </c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8">
        <f t="shared" si="1"/>
        <v>0</v>
      </c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8">
        <f t="shared" si="2"/>
        <v>0</v>
      </c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42" customFormat="1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160" t="s">
        <v>116</v>
      </c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 t="s">
        <v>117</v>
      </c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9">
        <f t="shared" si="3"/>
        <v>1626.65</v>
      </c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59">
        <v>1626.65</v>
      </c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8">
        <f t="shared" si="1"/>
        <v>0</v>
      </c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8">
        <f t="shared" si="2"/>
        <v>0</v>
      </c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42" customFormat="1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7"/>
      <c r="AX25" s="160" t="s">
        <v>118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1" t="s">
        <v>119</v>
      </c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9">
        <f t="shared" si="3"/>
        <v>0</v>
      </c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8">
        <f t="shared" si="1"/>
        <v>0</v>
      </c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8">
        <f t="shared" si="2"/>
        <v>0</v>
      </c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42" customFormat="1" ht="28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7"/>
      <c r="AX26" s="160" t="s">
        <v>120</v>
      </c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1" t="s">
        <v>121</v>
      </c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9">
        <f t="shared" si="3"/>
        <v>0</v>
      </c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8">
        <f t="shared" si="1"/>
        <v>100500</v>
      </c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9">
        <v>100500</v>
      </c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8">
        <f t="shared" si="2"/>
        <v>100500</v>
      </c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9">
        <v>100500</v>
      </c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45" customFormat="1" ht="4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7"/>
      <c r="AX27" s="203" t="s">
        <v>170</v>
      </c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5">
        <f t="shared" si="3"/>
        <v>1890613.32</v>
      </c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4">
        <f>DY28+DY29+DY30+DY31+DY32+DY33+DY34+DY35+DY36+DY37+DY38+DY39+DY40</f>
        <v>1890613.32</v>
      </c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>
        <f>SUM(EM28:EZ40)</f>
        <v>0</v>
      </c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5">
        <f t="shared" si="1"/>
        <v>2404500</v>
      </c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4">
        <f>SUM(FO28:GB40)</f>
        <v>2404500</v>
      </c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>
        <f>SUM(GC28:GP40)</f>
        <v>0</v>
      </c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5">
        <f t="shared" si="2"/>
        <v>2035500</v>
      </c>
      <c r="GR27" s="205"/>
      <c r="GS27" s="205"/>
      <c r="GT27" s="205"/>
      <c r="GU27" s="205"/>
      <c r="GV27" s="205"/>
      <c r="GW27" s="205"/>
      <c r="GX27" s="205"/>
      <c r="GY27" s="205"/>
      <c r="GZ27" s="205"/>
      <c r="HA27" s="205"/>
      <c r="HB27" s="205"/>
      <c r="HC27" s="205"/>
      <c r="HD27" s="205"/>
      <c r="HE27" s="204">
        <f>SUM(HE28:HR40)</f>
        <v>2035500</v>
      </c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>
        <f>SUM(HS28:IF40)</f>
        <v>0</v>
      </c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42" customFormat="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7"/>
      <c r="AX28" s="160" t="s">
        <v>96</v>
      </c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1" t="s">
        <v>97</v>
      </c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9">
        <f t="shared" si="3"/>
        <v>0</v>
      </c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8">
        <f t="shared" si="1"/>
        <v>0</v>
      </c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8">
        <f t="shared" si="2"/>
        <v>0</v>
      </c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42" customFormat="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7"/>
      <c r="AX29" s="160" t="s">
        <v>98</v>
      </c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1" t="s">
        <v>99</v>
      </c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9">
        <f t="shared" si="3"/>
        <v>266200</v>
      </c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59">
        <v>266200</v>
      </c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8">
        <f t="shared" si="1"/>
        <v>265400</v>
      </c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9">
        <v>265400</v>
      </c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8">
        <f t="shared" si="2"/>
        <v>265400</v>
      </c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9">
        <v>265400</v>
      </c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42" customFormat="1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7"/>
      <c r="AX30" s="160" t="s">
        <v>100</v>
      </c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1" t="s">
        <v>101</v>
      </c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9">
        <f t="shared" si="3"/>
        <v>0</v>
      </c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8">
        <f t="shared" si="1"/>
        <v>0</v>
      </c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8">
        <f t="shared" si="2"/>
        <v>0</v>
      </c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42" customFormat="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7"/>
      <c r="AX31" s="160" t="s">
        <v>102</v>
      </c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1" t="s">
        <v>103</v>
      </c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9">
        <f t="shared" si="3"/>
        <v>0</v>
      </c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8">
        <f t="shared" si="1"/>
        <v>0</v>
      </c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8">
        <f t="shared" si="2"/>
        <v>0</v>
      </c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42" customFormat="1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7"/>
      <c r="AX32" s="160" t="s">
        <v>104</v>
      </c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1" t="s">
        <v>105</v>
      </c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9">
        <f t="shared" si="3"/>
        <v>2400</v>
      </c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59">
        <v>2400</v>
      </c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8">
        <f t="shared" si="1"/>
        <v>0</v>
      </c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8">
        <f t="shared" si="2"/>
        <v>0</v>
      </c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42" customFormat="1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7"/>
      <c r="AX33" s="160" t="s">
        <v>106</v>
      </c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1" t="s">
        <v>107</v>
      </c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9">
        <f t="shared" si="3"/>
        <v>0</v>
      </c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8">
        <f t="shared" si="1"/>
        <v>0</v>
      </c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8">
        <f t="shared" si="2"/>
        <v>0</v>
      </c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42" customFormat="1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7"/>
      <c r="AX34" s="160" t="s">
        <v>108</v>
      </c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1" t="s">
        <v>109</v>
      </c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9">
        <f t="shared" si="3"/>
        <v>0</v>
      </c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8">
        <f t="shared" si="1"/>
        <v>0</v>
      </c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8">
        <f t="shared" si="2"/>
        <v>0</v>
      </c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42" customFormat="1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7"/>
      <c r="AX35" s="160" t="s">
        <v>110</v>
      </c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1" t="s">
        <v>111</v>
      </c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9">
        <f t="shared" si="3"/>
        <v>0</v>
      </c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8">
        <f t="shared" si="1"/>
        <v>500000</v>
      </c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9">
        <v>500000</v>
      </c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8">
        <f t="shared" si="2"/>
        <v>0</v>
      </c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42" customFormat="1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7"/>
      <c r="AX36" s="160" t="s">
        <v>112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1" t="s">
        <v>113</v>
      </c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9">
        <f t="shared" si="3"/>
        <v>134800</v>
      </c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59">
        <v>134800</v>
      </c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8">
        <f t="shared" si="1"/>
        <v>74000</v>
      </c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9">
        <v>74000</v>
      </c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8">
        <f t="shared" si="2"/>
        <v>50000</v>
      </c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9">
        <v>50000</v>
      </c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42" customFormat="1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160" t="s">
        <v>114</v>
      </c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1" t="s">
        <v>115</v>
      </c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9">
        <f t="shared" si="3"/>
        <v>1317113.32</v>
      </c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59">
        <v>1317113.32</v>
      </c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8">
        <f t="shared" si="1"/>
        <v>1395000</v>
      </c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9">
        <v>1395000</v>
      </c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8">
        <f t="shared" si="2"/>
        <v>1550000</v>
      </c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9">
        <v>1550000</v>
      </c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42" customFormat="1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7"/>
      <c r="AX38" s="160" t="s">
        <v>116</v>
      </c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1" t="s">
        <v>117</v>
      </c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9">
        <f t="shared" si="3"/>
        <v>83000</v>
      </c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59">
        <v>83000</v>
      </c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8">
        <f t="shared" si="1"/>
        <v>83000</v>
      </c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9">
        <v>83000</v>
      </c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8">
        <f t="shared" si="2"/>
        <v>83000</v>
      </c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9">
        <v>83000</v>
      </c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42" customFormat="1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7"/>
      <c r="AX39" s="160" t="s">
        <v>118</v>
      </c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1" t="s">
        <v>119</v>
      </c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9">
        <f t="shared" si="3"/>
        <v>0</v>
      </c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8">
        <f t="shared" si="1"/>
        <v>0</v>
      </c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8">
        <f t="shared" si="2"/>
        <v>0</v>
      </c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42" customFormat="1" ht="30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212" t="s">
        <v>120</v>
      </c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4"/>
      <c r="CU40" s="161" t="s">
        <v>121</v>
      </c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9">
        <f t="shared" si="3"/>
        <v>87100</v>
      </c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59">
        <v>87100</v>
      </c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8">
        <f t="shared" si="1"/>
        <v>87100</v>
      </c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9">
        <v>87100</v>
      </c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8">
        <f t="shared" si="2"/>
        <v>87100</v>
      </c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9">
        <v>87100</v>
      </c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35" customFormat="1" ht="71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7"/>
      <c r="AX41" s="203" t="s">
        <v>171</v>
      </c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3">
        <f t="shared" si="3"/>
        <v>0</v>
      </c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>
        <f>DY42+DY43+DY44+DY45+DY46+DY47+DY48+DY49+DY50+DY51+DY52+DY53+DY54</f>
        <v>0</v>
      </c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>
        <f>EM42+EM43+EM44+EM45+EM46+EM47+EM48+EM49+EM50+EM51+EM52+EM53+EM54</f>
        <v>0</v>
      </c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>
        <f t="shared" si="1"/>
        <v>0</v>
      </c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>
        <v>0</v>
      </c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3"/>
      <c r="GC41" s="163">
        <v>0</v>
      </c>
      <c r="GD41" s="163"/>
      <c r="GE41" s="163"/>
      <c r="GF41" s="163"/>
      <c r="GG41" s="163"/>
      <c r="GH41" s="163"/>
      <c r="GI41" s="163"/>
      <c r="GJ41" s="163"/>
      <c r="GK41" s="163"/>
      <c r="GL41" s="163"/>
      <c r="GM41" s="163"/>
      <c r="GN41" s="163"/>
      <c r="GO41" s="163"/>
      <c r="GP41" s="163"/>
      <c r="GQ41" s="163">
        <f>HE41+HS41</f>
        <v>0</v>
      </c>
      <c r="GR41" s="163"/>
      <c r="GS41" s="163"/>
      <c r="GT41" s="163"/>
      <c r="GU41" s="163"/>
      <c r="GV41" s="163"/>
      <c r="GW41" s="163"/>
      <c r="GX41" s="163"/>
      <c r="GY41" s="163"/>
      <c r="GZ41" s="163"/>
      <c r="HA41" s="163"/>
      <c r="HB41" s="163"/>
      <c r="HC41" s="163"/>
      <c r="HD41" s="163"/>
      <c r="HE41" s="163">
        <f>HE42+HE43+HE44+HE45+HE46+HE47+HE48+HE49+HE50+HE51+HE52+HE53+HE54</f>
        <v>0</v>
      </c>
      <c r="HF41" s="163"/>
      <c r="HG41" s="163"/>
      <c r="HH41" s="163"/>
      <c r="HI41" s="163"/>
      <c r="HJ41" s="163"/>
      <c r="HK41" s="163"/>
      <c r="HL41" s="163"/>
      <c r="HM41" s="163"/>
      <c r="HN41" s="163"/>
      <c r="HO41" s="163"/>
      <c r="HP41" s="163"/>
      <c r="HQ41" s="163"/>
      <c r="HR41" s="163"/>
      <c r="HS41" s="163">
        <v>0</v>
      </c>
      <c r="HT41" s="163"/>
      <c r="HU41" s="163"/>
      <c r="HV41" s="163"/>
      <c r="HW41" s="163"/>
      <c r="HX41" s="163"/>
      <c r="HY41" s="163"/>
      <c r="HZ41" s="163"/>
      <c r="IA41" s="163"/>
      <c r="IB41" s="163"/>
      <c r="IC41" s="163"/>
      <c r="ID41" s="163"/>
      <c r="IE41" s="163"/>
      <c r="IF41" s="163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5" customFormat="1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7"/>
      <c r="AX42" s="160" t="s">
        <v>96</v>
      </c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1" t="s">
        <v>97</v>
      </c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9">
        <f aca="true" t="shared" si="4" ref="DJ42:DJ54">DY42+EM42</f>
        <v>0</v>
      </c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59">
        <v>0</v>
      </c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8">
        <f aca="true" t="shared" si="5" ref="FA42:FA54">FO42+GC42</f>
        <v>0</v>
      </c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9">
        <v>0</v>
      </c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8">
        <f aca="true" t="shared" si="6" ref="GQ42:GQ54">HE42+HS42</f>
        <v>0</v>
      </c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9">
        <v>0</v>
      </c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5" customFormat="1" ht="16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7"/>
      <c r="AX43" s="160" t="s">
        <v>98</v>
      </c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1" t="s">
        <v>99</v>
      </c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9">
        <f t="shared" si="4"/>
        <v>0</v>
      </c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59">
        <v>0</v>
      </c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8">
        <f t="shared" si="5"/>
        <v>0</v>
      </c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9">
        <v>0</v>
      </c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8">
        <f t="shared" si="6"/>
        <v>0</v>
      </c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9">
        <v>0</v>
      </c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5" customFormat="1" ht="16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7"/>
      <c r="AX44" s="160" t="s">
        <v>100</v>
      </c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1" t="s">
        <v>101</v>
      </c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9">
        <f t="shared" si="4"/>
        <v>0</v>
      </c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59">
        <v>0</v>
      </c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8">
        <f t="shared" si="5"/>
        <v>0</v>
      </c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9">
        <v>0</v>
      </c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8">
        <f t="shared" si="6"/>
        <v>0</v>
      </c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9">
        <v>0</v>
      </c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s="35" customFormat="1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7"/>
      <c r="AX45" s="160" t="s">
        <v>102</v>
      </c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1" t="s">
        <v>103</v>
      </c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9">
        <f t="shared" si="4"/>
        <v>0</v>
      </c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59">
        <v>0</v>
      </c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8">
        <f t="shared" si="5"/>
        <v>0</v>
      </c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9">
        <v>0</v>
      </c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8">
        <f t="shared" si="6"/>
        <v>0</v>
      </c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9">
        <v>0</v>
      </c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s="42" customFormat="1" ht="1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7"/>
      <c r="AX46" s="160" t="s">
        <v>104</v>
      </c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1" t="s">
        <v>105</v>
      </c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9">
        <f t="shared" si="4"/>
        <v>0</v>
      </c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59">
        <v>0</v>
      </c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8">
        <f t="shared" si="5"/>
        <v>0</v>
      </c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9">
        <v>0</v>
      </c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8">
        <f t="shared" si="6"/>
        <v>0</v>
      </c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9">
        <v>0</v>
      </c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42" customFormat="1" ht="1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7"/>
      <c r="AX47" s="160" t="s">
        <v>106</v>
      </c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1" t="s">
        <v>107</v>
      </c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9">
        <f t="shared" si="4"/>
        <v>0</v>
      </c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59">
        <v>0</v>
      </c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8">
        <f t="shared" si="5"/>
        <v>0</v>
      </c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9">
        <v>0</v>
      </c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8">
        <f t="shared" si="6"/>
        <v>0</v>
      </c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9">
        <v>0</v>
      </c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49:240" ht="15">
      <c r="AW48" s="37"/>
      <c r="AX48" s="160" t="s">
        <v>108</v>
      </c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1" t="s">
        <v>109</v>
      </c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9">
        <f t="shared" si="4"/>
        <v>0</v>
      </c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59">
        <v>0</v>
      </c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8">
        <f t="shared" si="5"/>
        <v>0</v>
      </c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9">
        <v>0</v>
      </c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8">
        <f t="shared" si="6"/>
        <v>0</v>
      </c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9">
        <v>0</v>
      </c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</row>
    <row r="49" spans="49:240" ht="15">
      <c r="AW49" s="37"/>
      <c r="AX49" s="160" t="s">
        <v>110</v>
      </c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1" t="s">
        <v>111</v>
      </c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9">
        <f t="shared" si="4"/>
        <v>0</v>
      </c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59">
        <v>0</v>
      </c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8">
        <f t="shared" si="5"/>
        <v>0</v>
      </c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9">
        <v>0</v>
      </c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8">
        <f t="shared" si="6"/>
        <v>0</v>
      </c>
      <c r="GR49" s="158"/>
      <c r="GS49" s="158"/>
      <c r="GT49" s="158"/>
      <c r="GU49" s="158"/>
      <c r="GV49" s="158"/>
      <c r="GW49" s="158"/>
      <c r="GX49" s="158"/>
      <c r="GY49" s="158"/>
      <c r="GZ49" s="158"/>
      <c r="HA49" s="158"/>
      <c r="HB49" s="158"/>
      <c r="HC49" s="158"/>
      <c r="HD49" s="158"/>
      <c r="HE49" s="159">
        <v>0</v>
      </c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</row>
    <row r="50" spans="49:240" ht="15">
      <c r="AW50" s="37"/>
      <c r="AX50" s="160" t="s">
        <v>112</v>
      </c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1" t="s">
        <v>113</v>
      </c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9">
        <f t="shared" si="4"/>
        <v>0</v>
      </c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59">
        <v>0</v>
      </c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8">
        <f t="shared" si="5"/>
        <v>0</v>
      </c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9">
        <v>0</v>
      </c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8">
        <f t="shared" si="6"/>
        <v>0</v>
      </c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9">
        <v>0</v>
      </c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</row>
    <row r="51" spans="49:240" ht="15">
      <c r="AW51" s="37"/>
      <c r="AX51" s="160" t="s">
        <v>114</v>
      </c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1" t="s">
        <v>115</v>
      </c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9">
        <f t="shared" si="4"/>
        <v>0</v>
      </c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59">
        <v>0</v>
      </c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8">
        <f t="shared" si="5"/>
        <v>0</v>
      </c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9">
        <v>0</v>
      </c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8">
        <f t="shared" si="6"/>
        <v>0</v>
      </c>
      <c r="GR51" s="158"/>
      <c r="GS51" s="158"/>
      <c r="GT51" s="158"/>
      <c r="GU51" s="158"/>
      <c r="GV51" s="158"/>
      <c r="GW51" s="158"/>
      <c r="GX51" s="158"/>
      <c r="GY51" s="158"/>
      <c r="GZ51" s="158"/>
      <c r="HA51" s="158"/>
      <c r="HB51" s="158"/>
      <c r="HC51" s="158"/>
      <c r="HD51" s="158"/>
      <c r="HE51" s="159">
        <v>0</v>
      </c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</row>
    <row r="52" spans="49:240" ht="15">
      <c r="AW52" s="37"/>
      <c r="AX52" s="160" t="s">
        <v>116</v>
      </c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1" t="s">
        <v>117</v>
      </c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9">
        <f t="shared" si="4"/>
        <v>0</v>
      </c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59">
        <v>0</v>
      </c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8">
        <f t="shared" si="5"/>
        <v>0</v>
      </c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9">
        <v>0</v>
      </c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8">
        <f t="shared" si="6"/>
        <v>0</v>
      </c>
      <c r="GR52" s="158"/>
      <c r="GS52" s="158"/>
      <c r="GT52" s="158"/>
      <c r="GU52" s="158"/>
      <c r="GV52" s="158"/>
      <c r="GW52" s="158"/>
      <c r="GX52" s="158"/>
      <c r="GY52" s="158"/>
      <c r="GZ52" s="158"/>
      <c r="HA52" s="158"/>
      <c r="HB52" s="158"/>
      <c r="HC52" s="158"/>
      <c r="HD52" s="158"/>
      <c r="HE52" s="159">
        <v>0</v>
      </c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</row>
    <row r="53" spans="49:240" ht="15">
      <c r="AW53" s="37"/>
      <c r="AX53" s="160" t="s">
        <v>118</v>
      </c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1" t="s">
        <v>119</v>
      </c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9">
        <f t="shared" si="4"/>
        <v>0</v>
      </c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59">
        <v>0</v>
      </c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8">
        <f t="shared" si="5"/>
        <v>0</v>
      </c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9">
        <v>0</v>
      </c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8">
        <f t="shared" si="6"/>
        <v>0</v>
      </c>
      <c r="GR53" s="158"/>
      <c r="GS53" s="158"/>
      <c r="GT53" s="158"/>
      <c r="GU53" s="158"/>
      <c r="GV53" s="158"/>
      <c r="GW53" s="158"/>
      <c r="GX53" s="158"/>
      <c r="GY53" s="158"/>
      <c r="GZ53" s="158"/>
      <c r="HA53" s="158"/>
      <c r="HB53" s="158"/>
      <c r="HC53" s="158"/>
      <c r="HD53" s="158"/>
      <c r="HE53" s="159">
        <v>0</v>
      </c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</row>
    <row r="54" spans="49:240" ht="15">
      <c r="AW54" s="212" t="s">
        <v>120</v>
      </c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4"/>
      <c r="CU54" s="161" t="s">
        <v>121</v>
      </c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9">
        <f t="shared" si="4"/>
        <v>0</v>
      </c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59">
        <v>0</v>
      </c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8">
        <f t="shared" si="5"/>
        <v>0</v>
      </c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9">
        <v>0</v>
      </c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8">
        <f t="shared" si="6"/>
        <v>0</v>
      </c>
      <c r="GR54" s="158"/>
      <c r="GS54" s="158"/>
      <c r="GT54" s="158"/>
      <c r="GU54" s="158"/>
      <c r="GV54" s="158"/>
      <c r="GW54" s="158"/>
      <c r="GX54" s="158"/>
      <c r="GY54" s="158"/>
      <c r="GZ54" s="158"/>
      <c r="HA54" s="158"/>
      <c r="HB54" s="158"/>
      <c r="HC54" s="158"/>
      <c r="HD54" s="158"/>
      <c r="HE54" s="159">
        <v>0</v>
      </c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</row>
    <row r="55" spans="49:240" ht="15">
      <c r="AW55" s="219" t="s">
        <v>122</v>
      </c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9">
        <f>DY55+EM55</f>
        <v>0</v>
      </c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59">
        <v>0</v>
      </c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8">
        <f>FO55+GC55</f>
        <v>0</v>
      </c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9">
        <v>0</v>
      </c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8">
        <f>HE55+HS55</f>
        <v>0</v>
      </c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9">
        <v>0</v>
      </c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</row>
  </sheetData>
  <sheetProtection selectLockedCells="1" selectUnlockedCells="1"/>
  <mergeCells count="579">
    <mergeCell ref="AW1:FV1"/>
    <mergeCell ref="HE54:HR54"/>
    <mergeCell ref="HS54:IF54"/>
    <mergeCell ref="AW55:CT55"/>
    <mergeCell ref="CU55:DI55"/>
    <mergeCell ref="DJ55:DX55"/>
    <mergeCell ref="DY55:EL55"/>
    <mergeCell ref="EM55:EZ55"/>
    <mergeCell ref="FA55:FN55"/>
    <mergeCell ref="FO55:GB55"/>
    <mergeCell ref="GC55:GP55"/>
    <mergeCell ref="HE53:HR53"/>
    <mergeCell ref="HS53:IF53"/>
    <mergeCell ref="CU54:DI54"/>
    <mergeCell ref="DJ54:DX54"/>
    <mergeCell ref="DY54:EL54"/>
    <mergeCell ref="EM54:EZ54"/>
    <mergeCell ref="FA54:FN54"/>
    <mergeCell ref="FO54:GB54"/>
    <mergeCell ref="GC54:GP54"/>
    <mergeCell ref="GQ54:HD54"/>
    <mergeCell ref="FA53:FN53"/>
    <mergeCell ref="FO53:GB53"/>
    <mergeCell ref="GC53:GP53"/>
    <mergeCell ref="GQ53:HD53"/>
    <mergeCell ref="CU53:DI53"/>
    <mergeCell ref="DJ53:DX53"/>
    <mergeCell ref="DY53:EL53"/>
    <mergeCell ref="EM53:EZ53"/>
    <mergeCell ref="DY52:EL52"/>
    <mergeCell ref="EM52:EZ52"/>
    <mergeCell ref="HE50:HR50"/>
    <mergeCell ref="HS50:IF50"/>
    <mergeCell ref="CU51:DI51"/>
    <mergeCell ref="DJ51:DX51"/>
    <mergeCell ref="DY51:EL51"/>
    <mergeCell ref="EM51:EZ51"/>
    <mergeCell ref="FA51:FN51"/>
    <mergeCell ref="FO51:GB51"/>
    <mergeCell ref="GC51:GP51"/>
    <mergeCell ref="GQ51:HD5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X5:CT5"/>
    <mergeCell ref="CU5:DI5"/>
    <mergeCell ref="DJ5:DX5"/>
    <mergeCell ref="DY5:EL5"/>
    <mergeCell ref="EM5:EZ5"/>
    <mergeCell ref="FA5:FN5"/>
    <mergeCell ref="FO5:GB5"/>
    <mergeCell ref="GC5:GP5"/>
    <mergeCell ref="GQ5:HD5"/>
    <mergeCell ref="HE5:HR5"/>
    <mergeCell ref="HS5:IF5"/>
    <mergeCell ref="CU45:DI45"/>
    <mergeCell ref="DJ45:DX45"/>
    <mergeCell ref="DY45:EL45"/>
    <mergeCell ref="EM45:EZ45"/>
    <mergeCell ref="FA45:FN45"/>
    <mergeCell ref="GQ42:HD42"/>
    <mergeCell ref="GQ43:HD43"/>
    <mergeCell ref="HE43:HR43"/>
    <mergeCell ref="AX42:CT42"/>
    <mergeCell ref="AX43:CT43"/>
    <mergeCell ref="FA42:FN42"/>
    <mergeCell ref="FO42:GB42"/>
    <mergeCell ref="AX44:CT44"/>
    <mergeCell ref="AX45:CT45"/>
    <mergeCell ref="CU42:DI42"/>
    <mergeCell ref="DJ42:DX42"/>
    <mergeCell ref="AW40:CT40"/>
    <mergeCell ref="AX48:CT48"/>
    <mergeCell ref="AX46:CT46"/>
    <mergeCell ref="CU46:DI46"/>
    <mergeCell ref="DJ46:DX46"/>
    <mergeCell ref="AX47:CT47"/>
    <mergeCell ref="CU47:DI47"/>
    <mergeCell ref="DJ47:DX47"/>
    <mergeCell ref="AX49:CT49"/>
    <mergeCell ref="AX50:CT50"/>
    <mergeCell ref="AX51:CT51"/>
    <mergeCell ref="AX52:CT52"/>
    <mergeCell ref="CU52:DI52"/>
    <mergeCell ref="DJ52:DX52"/>
    <mergeCell ref="CU50:DI50"/>
    <mergeCell ref="DJ50:DX50"/>
    <mergeCell ref="AX53:CT53"/>
    <mergeCell ref="AW54:CT54"/>
    <mergeCell ref="DY42:EL42"/>
    <mergeCell ref="EM42:EZ42"/>
    <mergeCell ref="CU44:DI44"/>
    <mergeCell ref="DJ44:DX44"/>
    <mergeCell ref="DY44:EL44"/>
    <mergeCell ref="EM44:EZ44"/>
    <mergeCell ref="CU48:DI48"/>
    <mergeCell ref="DJ48:DX48"/>
    <mergeCell ref="HS42:IF42"/>
    <mergeCell ref="CU43:DI43"/>
    <mergeCell ref="DJ43:DX43"/>
    <mergeCell ref="DY43:EL43"/>
    <mergeCell ref="EM43:EZ43"/>
    <mergeCell ref="FA43:FN43"/>
    <mergeCell ref="FO43:GB43"/>
    <mergeCell ref="HS43:IF43"/>
    <mergeCell ref="HE42:HR42"/>
    <mergeCell ref="GC43:GP43"/>
    <mergeCell ref="FA44:FN44"/>
    <mergeCell ref="FO44:GB44"/>
    <mergeCell ref="GC44:GP44"/>
    <mergeCell ref="GQ44:HD44"/>
    <mergeCell ref="HE44:HR44"/>
    <mergeCell ref="HS44:IF44"/>
    <mergeCell ref="HE45:HR45"/>
    <mergeCell ref="HS45:IF45"/>
    <mergeCell ref="DY48:EL48"/>
    <mergeCell ref="EM48:EZ48"/>
    <mergeCell ref="FA48:FN48"/>
    <mergeCell ref="FO48:GB48"/>
    <mergeCell ref="GC48:GP48"/>
    <mergeCell ref="GQ46:HD46"/>
    <mergeCell ref="HE46:HR46"/>
    <mergeCell ref="HS46:IF46"/>
    <mergeCell ref="GQ48:HD48"/>
    <mergeCell ref="HE48:HR48"/>
    <mergeCell ref="HS48:IF48"/>
    <mergeCell ref="CU49:DI49"/>
    <mergeCell ref="DJ49:DX49"/>
    <mergeCell ref="DY49:EL49"/>
    <mergeCell ref="EM49:EZ49"/>
    <mergeCell ref="FA49:FN49"/>
    <mergeCell ref="FO49:GB49"/>
    <mergeCell ref="FO50:GB50"/>
    <mergeCell ref="FO6:GB6"/>
    <mergeCell ref="GC6:GP6"/>
    <mergeCell ref="FO7:GB7"/>
    <mergeCell ref="GC7:GP7"/>
    <mergeCell ref="GC8:GP8"/>
    <mergeCell ref="GC9:GP9"/>
    <mergeCell ref="GC50:GP50"/>
    <mergeCell ref="GC42:GP42"/>
    <mergeCell ref="GC10:GP10"/>
    <mergeCell ref="GQ6:HD6"/>
    <mergeCell ref="GQ49:HD49"/>
    <mergeCell ref="HE49:HR49"/>
    <mergeCell ref="HS49:IF49"/>
    <mergeCell ref="GC49:GP49"/>
    <mergeCell ref="FO45:GB45"/>
    <mergeCell ref="GC45:GP45"/>
    <mergeCell ref="GQ45:HD45"/>
    <mergeCell ref="HE6:HR6"/>
    <mergeCell ref="HS6:IF6"/>
    <mergeCell ref="AX6:CT6"/>
    <mergeCell ref="CU6:DI6"/>
    <mergeCell ref="DJ6:DX6"/>
    <mergeCell ref="DY6:EL6"/>
    <mergeCell ref="EM6:EZ6"/>
    <mergeCell ref="FA6:FN6"/>
    <mergeCell ref="AX7:CT7"/>
    <mergeCell ref="CU7:DI7"/>
    <mergeCell ref="DJ7:DX7"/>
    <mergeCell ref="DY7:EL7"/>
    <mergeCell ref="EM7:EZ7"/>
    <mergeCell ref="FA7:FN7"/>
    <mergeCell ref="GQ7:HD7"/>
    <mergeCell ref="HE7:HR7"/>
    <mergeCell ref="HS7:IF7"/>
    <mergeCell ref="AX8:CT8"/>
    <mergeCell ref="CU8:DI8"/>
    <mergeCell ref="DJ8:DX8"/>
    <mergeCell ref="DY8:EL8"/>
    <mergeCell ref="EM8:EZ8"/>
    <mergeCell ref="FA8:FN8"/>
    <mergeCell ref="FO8:GB8"/>
    <mergeCell ref="GQ8:HD8"/>
    <mergeCell ref="HE8:HR8"/>
    <mergeCell ref="HS8:IF8"/>
    <mergeCell ref="AX9:CT9"/>
    <mergeCell ref="CU9:DI9"/>
    <mergeCell ref="DJ9:DX9"/>
    <mergeCell ref="DY9:EL9"/>
    <mergeCell ref="EM9:EZ9"/>
    <mergeCell ref="FA9:FN9"/>
    <mergeCell ref="FO9:GB9"/>
    <mergeCell ref="GQ9:HD9"/>
    <mergeCell ref="HE9:HR9"/>
    <mergeCell ref="HS9:IF9"/>
    <mergeCell ref="AX10:CT10"/>
    <mergeCell ref="CU10:DI10"/>
    <mergeCell ref="DJ10:DX10"/>
    <mergeCell ref="DY10:EL10"/>
    <mergeCell ref="EM10:EZ10"/>
    <mergeCell ref="FA10:FN10"/>
    <mergeCell ref="FO10:GB10"/>
    <mergeCell ref="GQ10:HD10"/>
    <mergeCell ref="HE10:HR10"/>
    <mergeCell ref="HS10:IF10"/>
    <mergeCell ref="AX11:CT11"/>
    <mergeCell ref="CU11:DI11"/>
    <mergeCell ref="DJ11:DX11"/>
    <mergeCell ref="DY11:EL11"/>
    <mergeCell ref="EM11:EZ11"/>
    <mergeCell ref="FA11:FN11"/>
    <mergeCell ref="FO11:GB11"/>
    <mergeCell ref="GC11:GP11"/>
    <mergeCell ref="GQ11:HD11"/>
    <mergeCell ref="HE11:HR11"/>
    <mergeCell ref="HS11:IF11"/>
    <mergeCell ref="AX12:CT12"/>
    <mergeCell ref="CU12:DI12"/>
    <mergeCell ref="DJ12:DX12"/>
    <mergeCell ref="DY12:EL12"/>
    <mergeCell ref="EM12:EZ12"/>
    <mergeCell ref="FA12:FN12"/>
    <mergeCell ref="FO12:GB12"/>
    <mergeCell ref="GC12:GP12"/>
    <mergeCell ref="GQ12:HD12"/>
    <mergeCell ref="HE12:HR12"/>
    <mergeCell ref="HS12:IF12"/>
    <mergeCell ref="AX13:CT13"/>
    <mergeCell ref="CU13:DI13"/>
    <mergeCell ref="DJ13:DX13"/>
    <mergeCell ref="DY13:EL13"/>
    <mergeCell ref="EM13:EZ13"/>
    <mergeCell ref="FA13:FN13"/>
    <mergeCell ref="FO13:GB13"/>
    <mergeCell ref="GC13:GP13"/>
    <mergeCell ref="GQ13:HD13"/>
    <mergeCell ref="HE13:HR13"/>
    <mergeCell ref="HS13:IF13"/>
    <mergeCell ref="GQ55:HD55"/>
    <mergeCell ref="HE55:HR55"/>
    <mergeCell ref="HS55:IF55"/>
    <mergeCell ref="FO14:GB14"/>
    <mergeCell ref="GC14:GP14"/>
    <mergeCell ref="AX14:CT14"/>
    <mergeCell ref="CU14:DI14"/>
    <mergeCell ref="DJ14:DX14"/>
    <mergeCell ref="DY14:EL14"/>
    <mergeCell ref="EM14:EZ14"/>
    <mergeCell ref="GQ14:HD14"/>
    <mergeCell ref="HE14:HR14"/>
    <mergeCell ref="HS14:IF14"/>
    <mergeCell ref="AX15:CT15"/>
    <mergeCell ref="CU15:DI15"/>
    <mergeCell ref="DJ15:DX15"/>
    <mergeCell ref="DY15:EL15"/>
    <mergeCell ref="EM15:EZ15"/>
    <mergeCell ref="FA15:FN15"/>
    <mergeCell ref="AX16:CT16"/>
    <mergeCell ref="CU16:DI16"/>
    <mergeCell ref="DJ16:DX16"/>
    <mergeCell ref="DY16:EL16"/>
    <mergeCell ref="EM16:EZ16"/>
    <mergeCell ref="FA14:FN14"/>
    <mergeCell ref="HS16:IF16"/>
    <mergeCell ref="FO15:GB15"/>
    <mergeCell ref="GC15:GP15"/>
    <mergeCell ref="GQ15:HD15"/>
    <mergeCell ref="HE15:HR15"/>
    <mergeCell ref="HS15:IF15"/>
    <mergeCell ref="FA17:FN17"/>
    <mergeCell ref="FA16:FN16"/>
    <mergeCell ref="FO16:GB16"/>
    <mergeCell ref="GC16:GP16"/>
    <mergeCell ref="GQ16:HD16"/>
    <mergeCell ref="HE16:HR16"/>
    <mergeCell ref="AX18:CT18"/>
    <mergeCell ref="CU18:DI18"/>
    <mergeCell ref="DJ18:DX18"/>
    <mergeCell ref="DY18:EL18"/>
    <mergeCell ref="EM18:EZ18"/>
    <mergeCell ref="AX17:CT17"/>
    <mergeCell ref="CU17:DI17"/>
    <mergeCell ref="DJ17:DX17"/>
    <mergeCell ref="DY17:EL17"/>
    <mergeCell ref="EM17:EZ17"/>
    <mergeCell ref="HS18:IF18"/>
    <mergeCell ref="FO17:GB17"/>
    <mergeCell ref="GC17:GP17"/>
    <mergeCell ref="GQ17:HD17"/>
    <mergeCell ref="HE17:HR17"/>
    <mergeCell ref="HS17:IF17"/>
    <mergeCell ref="FA19:FN19"/>
    <mergeCell ref="FA18:FN18"/>
    <mergeCell ref="FO18:GB18"/>
    <mergeCell ref="GC18:GP18"/>
    <mergeCell ref="GQ18:HD18"/>
    <mergeCell ref="HE18:HR18"/>
    <mergeCell ref="AX20:CT20"/>
    <mergeCell ref="CU20:DI20"/>
    <mergeCell ref="DJ20:DX20"/>
    <mergeCell ref="DY20:EL20"/>
    <mergeCell ref="EM20:EZ20"/>
    <mergeCell ref="AX19:CT19"/>
    <mergeCell ref="CU19:DI19"/>
    <mergeCell ref="DJ19:DX19"/>
    <mergeCell ref="DY19:EL19"/>
    <mergeCell ref="EM19:EZ19"/>
    <mergeCell ref="HS20:IF20"/>
    <mergeCell ref="FO19:GB19"/>
    <mergeCell ref="GC19:GP19"/>
    <mergeCell ref="GQ19:HD19"/>
    <mergeCell ref="HE19:HR19"/>
    <mergeCell ref="HS19:IF19"/>
    <mergeCell ref="FA21:FN21"/>
    <mergeCell ref="FA20:FN20"/>
    <mergeCell ref="FO20:GB20"/>
    <mergeCell ref="GC20:GP20"/>
    <mergeCell ref="GQ20:HD20"/>
    <mergeCell ref="HE20:HR20"/>
    <mergeCell ref="AX22:CT22"/>
    <mergeCell ref="CU22:DI22"/>
    <mergeCell ref="DJ22:DX22"/>
    <mergeCell ref="DY22:EL22"/>
    <mergeCell ref="EM22:EZ22"/>
    <mergeCell ref="AX21:CT21"/>
    <mergeCell ref="CU21:DI21"/>
    <mergeCell ref="DJ21:DX21"/>
    <mergeCell ref="DY21:EL21"/>
    <mergeCell ref="EM21:EZ21"/>
    <mergeCell ref="HS22:IF22"/>
    <mergeCell ref="FO21:GB21"/>
    <mergeCell ref="GC21:GP21"/>
    <mergeCell ref="GQ21:HD21"/>
    <mergeCell ref="HE21:HR21"/>
    <mergeCell ref="HS21:IF21"/>
    <mergeCell ref="FA23:FN23"/>
    <mergeCell ref="FA22:FN22"/>
    <mergeCell ref="FO22:GB22"/>
    <mergeCell ref="GC22:GP22"/>
    <mergeCell ref="GQ22:HD22"/>
    <mergeCell ref="HE22:HR22"/>
    <mergeCell ref="AX24:CT24"/>
    <mergeCell ref="CU24:DI24"/>
    <mergeCell ref="DJ24:DX24"/>
    <mergeCell ref="DY24:EL24"/>
    <mergeCell ref="EM24:EZ24"/>
    <mergeCell ref="AX23:CT23"/>
    <mergeCell ref="CU23:DI23"/>
    <mergeCell ref="DJ23:DX23"/>
    <mergeCell ref="DY23:EL23"/>
    <mergeCell ref="EM23:EZ23"/>
    <mergeCell ref="HS24:IF24"/>
    <mergeCell ref="FO23:GB23"/>
    <mergeCell ref="GC23:GP23"/>
    <mergeCell ref="GQ23:HD23"/>
    <mergeCell ref="HE23:HR23"/>
    <mergeCell ref="HS23:IF23"/>
    <mergeCell ref="FA25:FN25"/>
    <mergeCell ref="FA24:FN24"/>
    <mergeCell ref="FO24:GB24"/>
    <mergeCell ref="GC24:GP24"/>
    <mergeCell ref="GQ24:HD24"/>
    <mergeCell ref="HE24:HR24"/>
    <mergeCell ref="AX26:CT26"/>
    <mergeCell ref="CU26:DI26"/>
    <mergeCell ref="DJ26:DX26"/>
    <mergeCell ref="DY26:EL26"/>
    <mergeCell ref="EM26:EZ26"/>
    <mergeCell ref="AX25:CT25"/>
    <mergeCell ref="CU25:DI25"/>
    <mergeCell ref="DJ25:DX25"/>
    <mergeCell ref="DY25:EL25"/>
    <mergeCell ref="EM25:EZ25"/>
    <mergeCell ref="HS26:IF26"/>
    <mergeCell ref="FO25:GB25"/>
    <mergeCell ref="GC25:GP25"/>
    <mergeCell ref="GQ25:HD25"/>
    <mergeCell ref="HE25:HR25"/>
    <mergeCell ref="HS25:IF25"/>
    <mergeCell ref="FA27:FN27"/>
    <mergeCell ref="FA26:FN26"/>
    <mergeCell ref="FO26:GB26"/>
    <mergeCell ref="GC26:GP26"/>
    <mergeCell ref="GQ26:HD26"/>
    <mergeCell ref="HE26:HR26"/>
    <mergeCell ref="AX28:CT28"/>
    <mergeCell ref="CU28:DI28"/>
    <mergeCell ref="DJ28:DX28"/>
    <mergeCell ref="DY28:EL28"/>
    <mergeCell ref="EM28:EZ28"/>
    <mergeCell ref="AX27:CT27"/>
    <mergeCell ref="CU27:DI27"/>
    <mergeCell ref="DJ27:DX27"/>
    <mergeCell ref="DY27:EL27"/>
    <mergeCell ref="EM27:EZ27"/>
    <mergeCell ref="HS28:IF28"/>
    <mergeCell ref="FO27:GB27"/>
    <mergeCell ref="GC27:GP27"/>
    <mergeCell ref="GQ27:HD27"/>
    <mergeCell ref="HE27:HR27"/>
    <mergeCell ref="HS27:IF27"/>
    <mergeCell ref="FA29:FN29"/>
    <mergeCell ref="FA28:FN28"/>
    <mergeCell ref="FO28:GB28"/>
    <mergeCell ref="GC28:GP28"/>
    <mergeCell ref="GQ28:HD28"/>
    <mergeCell ref="HE28:HR28"/>
    <mergeCell ref="AX30:CT30"/>
    <mergeCell ref="CU30:DI30"/>
    <mergeCell ref="DJ30:DX30"/>
    <mergeCell ref="DY30:EL30"/>
    <mergeCell ref="EM30:EZ30"/>
    <mergeCell ref="AX29:CT29"/>
    <mergeCell ref="CU29:DI29"/>
    <mergeCell ref="DJ29:DX29"/>
    <mergeCell ref="DY29:EL29"/>
    <mergeCell ref="EM29:EZ29"/>
    <mergeCell ref="HS30:IF30"/>
    <mergeCell ref="FO29:GB29"/>
    <mergeCell ref="GC29:GP29"/>
    <mergeCell ref="GQ29:HD29"/>
    <mergeCell ref="HE29:HR29"/>
    <mergeCell ref="HS29:IF29"/>
    <mergeCell ref="FA31:FN31"/>
    <mergeCell ref="FA30:FN30"/>
    <mergeCell ref="FO30:GB30"/>
    <mergeCell ref="GC30:GP30"/>
    <mergeCell ref="GQ30:HD30"/>
    <mergeCell ref="HE30:HR30"/>
    <mergeCell ref="AX32:CT32"/>
    <mergeCell ref="CU32:DI32"/>
    <mergeCell ref="DJ32:DX32"/>
    <mergeCell ref="DY32:EL32"/>
    <mergeCell ref="EM32:EZ32"/>
    <mergeCell ref="AX31:CT31"/>
    <mergeCell ref="CU31:DI31"/>
    <mergeCell ref="DJ31:DX31"/>
    <mergeCell ref="DY31:EL31"/>
    <mergeCell ref="EM31:EZ31"/>
    <mergeCell ref="HS32:IF32"/>
    <mergeCell ref="FO31:GB31"/>
    <mergeCell ref="GC31:GP31"/>
    <mergeCell ref="GQ31:HD31"/>
    <mergeCell ref="HE31:HR31"/>
    <mergeCell ref="HS31:IF31"/>
    <mergeCell ref="FA33:FN33"/>
    <mergeCell ref="FA32:FN32"/>
    <mergeCell ref="FO32:GB32"/>
    <mergeCell ref="GC32:GP32"/>
    <mergeCell ref="GQ32:HD32"/>
    <mergeCell ref="HE32:HR32"/>
    <mergeCell ref="AX34:CT34"/>
    <mergeCell ref="CU34:DI34"/>
    <mergeCell ref="DJ34:DX34"/>
    <mergeCell ref="DY34:EL34"/>
    <mergeCell ref="EM34:EZ34"/>
    <mergeCell ref="AX33:CT33"/>
    <mergeCell ref="CU33:DI33"/>
    <mergeCell ref="DJ33:DX33"/>
    <mergeCell ref="DY33:EL33"/>
    <mergeCell ref="EM33:EZ33"/>
    <mergeCell ref="HS34:IF34"/>
    <mergeCell ref="FO33:GB33"/>
    <mergeCell ref="GC33:GP33"/>
    <mergeCell ref="GQ33:HD33"/>
    <mergeCell ref="HE33:HR33"/>
    <mergeCell ref="HS33:IF33"/>
    <mergeCell ref="FA35:FN35"/>
    <mergeCell ref="FA34:FN34"/>
    <mergeCell ref="FO34:GB34"/>
    <mergeCell ref="GC34:GP34"/>
    <mergeCell ref="GQ34:HD34"/>
    <mergeCell ref="HE34:HR34"/>
    <mergeCell ref="AX36:CT36"/>
    <mergeCell ref="CU36:DI36"/>
    <mergeCell ref="DJ36:DX36"/>
    <mergeCell ref="DY36:EL36"/>
    <mergeCell ref="EM36:EZ36"/>
    <mergeCell ref="AX35:CT35"/>
    <mergeCell ref="CU35:DI35"/>
    <mergeCell ref="DJ35:DX35"/>
    <mergeCell ref="DY35:EL35"/>
    <mergeCell ref="EM35:EZ35"/>
    <mergeCell ref="HS36:IF36"/>
    <mergeCell ref="FO35:GB35"/>
    <mergeCell ref="GC35:GP35"/>
    <mergeCell ref="GQ35:HD35"/>
    <mergeCell ref="HE35:HR35"/>
    <mergeCell ref="HS35:IF35"/>
    <mergeCell ref="FA37:FN37"/>
    <mergeCell ref="FA36:FN36"/>
    <mergeCell ref="FO36:GB36"/>
    <mergeCell ref="GC36:GP36"/>
    <mergeCell ref="GQ36:HD36"/>
    <mergeCell ref="HE36:HR36"/>
    <mergeCell ref="AX38:CT38"/>
    <mergeCell ref="CU38:DI38"/>
    <mergeCell ref="DJ38:DX38"/>
    <mergeCell ref="DY38:EL38"/>
    <mergeCell ref="EM38:EZ38"/>
    <mergeCell ref="AX37:CT37"/>
    <mergeCell ref="CU37:DI37"/>
    <mergeCell ref="DJ37:DX37"/>
    <mergeCell ref="DY37:EL37"/>
    <mergeCell ref="EM37:EZ37"/>
    <mergeCell ref="HS38:IF38"/>
    <mergeCell ref="FO37:GB37"/>
    <mergeCell ref="GC37:GP37"/>
    <mergeCell ref="GQ37:HD37"/>
    <mergeCell ref="HE37:HR37"/>
    <mergeCell ref="HS37:IF37"/>
    <mergeCell ref="FA38:FN38"/>
    <mergeCell ref="FO38:GB38"/>
    <mergeCell ref="GC38:GP38"/>
    <mergeCell ref="GQ38:HD38"/>
    <mergeCell ref="HE38:HR38"/>
    <mergeCell ref="GC39:GP39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CU39:DI39"/>
    <mergeCell ref="FA39:FN39"/>
    <mergeCell ref="AX41:CT41"/>
    <mergeCell ref="CU41:DI41"/>
    <mergeCell ref="DJ41:DX41"/>
    <mergeCell ref="DY41:EL41"/>
    <mergeCell ref="EM41:EZ41"/>
    <mergeCell ref="FO39:GB39"/>
    <mergeCell ref="AX39:CT39"/>
    <mergeCell ref="DJ39:DX39"/>
    <mergeCell ref="DY39:EL39"/>
    <mergeCell ref="EM39:EZ39"/>
    <mergeCell ref="HS41:IF41"/>
    <mergeCell ref="FO40:GB40"/>
    <mergeCell ref="GC40:GP40"/>
    <mergeCell ref="GQ40:HD40"/>
    <mergeCell ref="HE40:HR40"/>
    <mergeCell ref="HS40:IF40"/>
    <mergeCell ref="HS52:IF52"/>
    <mergeCell ref="DY47:EL47"/>
    <mergeCell ref="EM47:EZ47"/>
    <mergeCell ref="FA47:FN47"/>
    <mergeCell ref="FO47:GB47"/>
    <mergeCell ref="FA41:FN41"/>
    <mergeCell ref="FO41:GB41"/>
    <mergeCell ref="GC41:GP41"/>
    <mergeCell ref="GQ41:HD41"/>
    <mergeCell ref="HE41:HR41"/>
    <mergeCell ref="GQ47:HD47"/>
    <mergeCell ref="DY50:EL50"/>
    <mergeCell ref="EM50:EZ50"/>
    <mergeCell ref="FA50:FN50"/>
    <mergeCell ref="GQ50:HD50"/>
    <mergeCell ref="DY46:EL46"/>
    <mergeCell ref="EM46:EZ46"/>
    <mergeCell ref="FA46:FN46"/>
    <mergeCell ref="FO46:GB46"/>
    <mergeCell ref="GC46:GP46"/>
    <mergeCell ref="HE47:HR47"/>
    <mergeCell ref="HS47:IF47"/>
    <mergeCell ref="HE51:HR51"/>
    <mergeCell ref="HS51:IF51"/>
    <mergeCell ref="FA52:FN52"/>
    <mergeCell ref="FO52:GB52"/>
    <mergeCell ref="GC52:GP52"/>
    <mergeCell ref="GQ52:HD52"/>
    <mergeCell ref="HE52:HR52"/>
    <mergeCell ref="GC47:GP47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V55"/>
  <sheetViews>
    <sheetView zoomScaleSheetLayoutView="100" zoomScalePageLayoutView="0" workbookViewId="0" topLeftCell="DS6">
      <selection activeCell="HE20" sqref="HE20:HR20"/>
    </sheetView>
  </sheetViews>
  <sheetFormatPr defaultColWidth="0.875" defaultRowHeight="12.75"/>
  <cols>
    <col min="1" max="48" width="0" style="24" hidden="1" customWidth="1"/>
    <col min="49" max="111" width="0.875" style="24" customWidth="1"/>
    <col min="112" max="112" width="0.37109375" style="24" customWidth="1"/>
    <col min="113" max="113" width="4.75390625" style="24" hidden="1" customWidth="1"/>
    <col min="114" max="127" width="0.875" style="24" customWidth="1"/>
    <col min="128" max="128" width="2.125" style="24" customWidth="1"/>
    <col min="129" max="141" width="0.875" style="24" customWidth="1"/>
    <col min="142" max="142" width="4.75390625" style="24" customWidth="1"/>
    <col min="143" max="169" width="0.875" style="24" customWidth="1"/>
    <col min="170" max="170" width="4.75390625" style="24" customWidth="1"/>
    <col min="171" max="171" width="0.12890625" style="24" customWidth="1"/>
    <col min="172" max="183" width="0.875" style="24" customWidth="1"/>
    <col min="184" max="184" width="3.875" style="24" customWidth="1"/>
    <col min="185" max="185" width="0" style="24" hidden="1" customWidth="1"/>
    <col min="186" max="198" width="0.875" style="24" customWidth="1"/>
    <col min="199" max="199" width="0.12890625" style="24" customWidth="1"/>
    <col min="200" max="211" width="0.875" style="24" customWidth="1"/>
    <col min="212" max="212" width="4.125" style="24" customWidth="1"/>
    <col min="213" max="214" width="0" style="24" hidden="1" customWidth="1"/>
    <col min="215" max="224" width="0.875" style="24" customWidth="1"/>
    <col min="225" max="225" width="5.125" style="24" customWidth="1"/>
    <col min="226" max="226" width="0.37109375" style="24" customWidth="1"/>
    <col min="227" max="227" width="0.12890625" style="24" hidden="1" customWidth="1"/>
    <col min="228" max="228" width="0.875" style="24" hidden="1" customWidth="1"/>
    <col min="229" max="236" width="0.875" style="24" customWidth="1"/>
    <col min="237" max="237" width="3.25390625" style="24" customWidth="1"/>
    <col min="238" max="238" width="0.875" style="24" customWidth="1"/>
    <col min="239" max="239" width="1.875" style="24" customWidth="1"/>
    <col min="240" max="240" width="0.2421875" style="24" customWidth="1"/>
    <col min="241" max="16384" width="0.875" style="24" customWidth="1"/>
  </cols>
  <sheetData>
    <row r="1" spans="49:156" s="25" customFormat="1" ht="20.25" customHeight="1">
      <c r="AW1" s="222" t="s">
        <v>239</v>
      </c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</row>
    <row r="2" spans="1:256" s="28" customFormat="1" ht="27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02" t="s">
        <v>23</v>
      </c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 t="s">
        <v>81</v>
      </c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0" t="s">
        <v>126</v>
      </c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 t="s">
        <v>83</v>
      </c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 t="s">
        <v>84</v>
      </c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81"/>
      <c r="IG2" s="83"/>
      <c r="IH2" s="83"/>
      <c r="II2" s="83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2" customFormat="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197" t="s">
        <v>85</v>
      </c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 t="s">
        <v>86</v>
      </c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 t="s">
        <v>85</v>
      </c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 t="s">
        <v>86</v>
      </c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 t="s">
        <v>85</v>
      </c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215" t="s">
        <v>86</v>
      </c>
      <c r="HH3" s="216"/>
      <c r="HI3" s="216"/>
      <c r="HJ3" s="216"/>
      <c r="HK3" s="216"/>
      <c r="HL3" s="216"/>
      <c r="HM3" s="216"/>
      <c r="HN3" s="216"/>
      <c r="HO3" s="216"/>
      <c r="HP3" s="216"/>
      <c r="HQ3" s="216"/>
      <c r="HR3" s="216"/>
      <c r="HS3" s="216"/>
      <c r="HT3" s="216"/>
      <c r="HU3" s="216"/>
      <c r="HV3" s="216"/>
      <c r="HW3" s="216"/>
      <c r="HX3" s="216"/>
      <c r="HY3" s="216"/>
      <c r="HZ3" s="216"/>
      <c r="IA3" s="216"/>
      <c r="IB3" s="216"/>
      <c r="IC3" s="216"/>
      <c r="ID3" s="216"/>
      <c r="IE3" s="217"/>
      <c r="IG3" s="82"/>
      <c r="IH3" s="82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32" customFormat="1" ht="97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 t="s">
        <v>87</v>
      </c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 t="s">
        <v>88</v>
      </c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 t="s">
        <v>87</v>
      </c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 t="s">
        <v>88</v>
      </c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 t="s">
        <v>87</v>
      </c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 t="s">
        <v>88</v>
      </c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5" customFormat="1" ht="31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34"/>
      <c r="AX5" s="167" t="s">
        <v>165</v>
      </c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9">
        <f>DY5+EM5</f>
        <v>0</v>
      </c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>
        <f>FO5+GC5</f>
        <v>0</v>
      </c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>
        <v>0</v>
      </c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38" customFormat="1" ht="23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7"/>
      <c r="AX6" s="178" t="s">
        <v>90</v>
      </c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80">
        <f>DY6+EM6</f>
        <v>25231710</v>
      </c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72">
        <f>SUM(DY8:EL10)</f>
        <v>25231710</v>
      </c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>
        <f>SUM(EM8:EZ10)</f>
        <v>0</v>
      </c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>
        <f>FO6+GC6</f>
        <v>26177751.03</v>
      </c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>
        <f>SUM(FO8:GB10)</f>
        <v>26177751.03</v>
      </c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>
        <f>SUM(GC8:GP10)</f>
        <v>0</v>
      </c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>
        <f>HE6+HS6</f>
        <v>27696159.692452</v>
      </c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>
        <f>SUM(HE8:HR10)</f>
        <v>27696159.692452</v>
      </c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>
        <f>SUM(HS8:IF10)</f>
        <v>0</v>
      </c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41" customFormat="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0"/>
      <c r="AX7" s="162" t="s">
        <v>91</v>
      </c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2" customFormat="1" ht="31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  <c r="AX8" s="160" t="s">
        <v>166</v>
      </c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1" t="s">
        <v>92</v>
      </c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96">
        <f>DY8+EM8</f>
        <v>22051750</v>
      </c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59">
        <f>DY13</f>
        <v>22051750</v>
      </c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8">
        <f>FO8+GC8</f>
        <v>23158881.03</v>
      </c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9">
        <f>FO13</f>
        <v>23158881.03</v>
      </c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8">
        <f>HE8+HS8</f>
        <v>24677489.692452</v>
      </c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9">
        <f>HE13</f>
        <v>24677489.692452</v>
      </c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42" customFormat="1" ht="30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7"/>
      <c r="AX9" s="193" t="s">
        <v>167</v>
      </c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5"/>
      <c r="CU9" s="161" t="s">
        <v>92</v>
      </c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96">
        <f>DY9+EM9</f>
        <v>3179960</v>
      </c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59">
        <f>DY27</f>
        <v>3179960</v>
      </c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8">
        <f>FO9+GC9</f>
        <v>3018870</v>
      </c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9">
        <f>FO27</f>
        <v>3018870</v>
      </c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8">
        <f>HE9+HS9</f>
        <v>3018670</v>
      </c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9">
        <f>HE27</f>
        <v>3018670</v>
      </c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49:240" s="36" customFormat="1" ht="64.5" customHeight="1">
      <c r="AW10" s="37"/>
      <c r="AX10" s="160" t="s">
        <v>168</v>
      </c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1" t="s">
        <v>92</v>
      </c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9">
        <f>DY10+EM10</f>
        <v>0</v>
      </c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58">
        <v>0</v>
      </c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>
        <f>FO10+GC10</f>
        <v>0</v>
      </c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8">
        <f>HE10+HS10</f>
        <v>0</v>
      </c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</row>
    <row r="11" spans="1:256" s="38" customFormat="1" ht="24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34"/>
      <c r="AX11" s="178" t="s">
        <v>95</v>
      </c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80">
        <f>DY11+EM11</f>
        <v>25231710</v>
      </c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72">
        <f>DY13+DY27+DY41</f>
        <v>25231710</v>
      </c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>
        <f>EM13+EM27+EM41</f>
        <v>0</v>
      </c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>
        <f>FO11+GC11</f>
        <v>26177751.03</v>
      </c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>
        <f>FO13+FO27+FO41</f>
        <v>26177751.03</v>
      </c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>
        <f>GC13+GC27+GC41</f>
        <v>0</v>
      </c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>
        <f>HE11+HS11</f>
        <v>27696159.692452</v>
      </c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>
        <f>HE13+HE27+HE41</f>
        <v>27696159.692452</v>
      </c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>
        <v>0</v>
      </c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41" customFormat="1" ht="12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40"/>
      <c r="AX12" s="162" t="s">
        <v>91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44" customFormat="1" ht="33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34"/>
      <c r="AX13" s="209" t="s">
        <v>169</v>
      </c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1">
        <f aca="true" t="shared" si="0" ref="DJ13:DJ55">DY13+EM13</f>
        <v>22051750</v>
      </c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08">
        <f>DY14+DY15+DY16+DY17+DY18+DY19+DY20+DY21+DY22+DY23+DY24+DY25+DY26</f>
        <v>22051750</v>
      </c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>
        <f>EM14+EM15+EM16+EM17+EM18+EM19+EM20+EM21+EM22+EM23+EM24+EM25+EM26</f>
        <v>0</v>
      </c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>
        <f aca="true" t="shared" si="1" ref="FA13:FA55">FO13+GC13</f>
        <v>23158881.03</v>
      </c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>
        <f>FO14+FO15+FO16+FO17+FO18+FO19+FO20+FO21+FO22+FO23+FO24+FO25+FO26</f>
        <v>23158881.03</v>
      </c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>
        <v>0</v>
      </c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>
        <f aca="true" t="shared" si="2" ref="GQ13:GQ55">HE13+HS13</f>
        <v>24677489.692452</v>
      </c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>
        <f>HE14+HE15+HE16+HE17+HE18+HE19+HE20+HE21+HE22+HE23+HE24+HE25+HE26</f>
        <v>24677489.692452</v>
      </c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>
        <v>0</v>
      </c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42" customFormat="1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7"/>
      <c r="AX14" s="160" t="s">
        <v>96</v>
      </c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1" t="s">
        <v>97</v>
      </c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9">
        <f t="shared" si="0"/>
        <v>16224680</v>
      </c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4">
        <v>16224680</v>
      </c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6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8">
        <f t="shared" si="1"/>
        <v>17052138.68</v>
      </c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9">
        <f>DY14*1.051</f>
        <v>17052138.68</v>
      </c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8">
        <f t="shared" si="2"/>
        <v>18218504.965712</v>
      </c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9">
        <f>FO14*1.0684</f>
        <v>18218504.965712</v>
      </c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42" customFormat="1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7"/>
      <c r="AX15" s="160" t="s">
        <v>98</v>
      </c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1" t="s">
        <v>99</v>
      </c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9">
        <f t="shared" si="0"/>
        <v>2249</v>
      </c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4">
        <v>2249</v>
      </c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6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8">
        <f t="shared" si="1"/>
        <v>0</v>
      </c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8">
        <f t="shared" si="2"/>
        <v>0</v>
      </c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2" customFormat="1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7"/>
      <c r="AX16" s="160" t="s">
        <v>100</v>
      </c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1" t="s">
        <v>101</v>
      </c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9">
        <f t="shared" si="0"/>
        <v>4899850</v>
      </c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4">
        <v>4899850</v>
      </c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6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8">
        <f t="shared" si="1"/>
        <v>5149742.35</v>
      </c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9">
        <f>DY16*1.051</f>
        <v>5149742.35</v>
      </c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8">
        <f t="shared" si="2"/>
        <v>5501984.72674</v>
      </c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9">
        <f>FO16*1.0684</f>
        <v>5501984.72674</v>
      </c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2" customFormat="1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/>
      <c r="AX17" s="160" t="s">
        <v>102</v>
      </c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1" t="s">
        <v>103</v>
      </c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9">
        <f t="shared" si="0"/>
        <v>0</v>
      </c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4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6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8">
        <f t="shared" si="1"/>
        <v>0</v>
      </c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8">
        <f t="shared" si="2"/>
        <v>0</v>
      </c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2" customFormat="1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7"/>
      <c r="AX18" s="160" t="s">
        <v>104</v>
      </c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1" t="s">
        <v>105</v>
      </c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9">
        <f t="shared" si="0"/>
        <v>0</v>
      </c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4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6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8">
        <f t="shared" si="1"/>
        <v>0</v>
      </c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8">
        <f t="shared" si="2"/>
        <v>0</v>
      </c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42" customFormat="1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  <c r="AX19" s="160" t="s">
        <v>106</v>
      </c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1" t="s">
        <v>107</v>
      </c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9">
        <f t="shared" si="0"/>
        <v>0</v>
      </c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4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6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8">
        <f t="shared" si="1"/>
        <v>0</v>
      </c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8">
        <f t="shared" si="2"/>
        <v>0</v>
      </c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42" customFormat="1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7"/>
      <c r="AX20" s="160" t="s">
        <v>108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1" t="s">
        <v>109</v>
      </c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9">
        <f t="shared" si="0"/>
        <v>0</v>
      </c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4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6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8">
        <f t="shared" si="1"/>
        <v>0</v>
      </c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8">
        <f t="shared" si="2"/>
        <v>0</v>
      </c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42" customFormat="1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7"/>
      <c r="AX21" s="160" t="s">
        <v>110</v>
      </c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1" t="s">
        <v>111</v>
      </c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9">
        <f t="shared" si="0"/>
        <v>0</v>
      </c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4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6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8">
        <f t="shared" si="1"/>
        <v>0</v>
      </c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8">
        <f t="shared" si="2"/>
        <v>0</v>
      </c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42" customFormat="1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7"/>
      <c r="AX22" s="160" t="s">
        <v>112</v>
      </c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1" t="s">
        <v>113</v>
      </c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9">
        <f t="shared" si="0"/>
        <v>102751</v>
      </c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4">
        <v>102751</v>
      </c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6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8">
        <f t="shared" si="1"/>
        <v>55700</v>
      </c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9">
        <v>55700</v>
      </c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8">
        <f t="shared" si="2"/>
        <v>59100</v>
      </c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9">
        <v>59100</v>
      </c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42" customFormat="1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  <c r="AX23" s="160" t="s">
        <v>114</v>
      </c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1" t="s">
        <v>115</v>
      </c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9">
        <f t="shared" si="0"/>
        <v>0</v>
      </c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4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6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8">
        <f t="shared" si="1"/>
        <v>0</v>
      </c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8">
        <f t="shared" si="2"/>
        <v>0</v>
      </c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42" customFormat="1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160" t="s">
        <v>116</v>
      </c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 t="s">
        <v>117</v>
      </c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9">
        <f t="shared" si="0"/>
        <v>2695</v>
      </c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4">
        <v>2695</v>
      </c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6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8">
        <f t="shared" si="1"/>
        <v>0</v>
      </c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8">
        <f t="shared" si="2"/>
        <v>0</v>
      </c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42" customFormat="1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7"/>
      <c r="AX25" s="160" t="s">
        <v>118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1" t="s">
        <v>119</v>
      </c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9">
        <f t="shared" si="0"/>
        <v>758225</v>
      </c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4">
        <v>758225</v>
      </c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6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8">
        <f t="shared" si="1"/>
        <v>300000</v>
      </c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9">
        <v>300000</v>
      </c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8">
        <f t="shared" si="2"/>
        <v>300000</v>
      </c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9">
        <v>300000</v>
      </c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42" customFormat="1" ht="28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7"/>
      <c r="AX26" s="160" t="s">
        <v>120</v>
      </c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1" t="s">
        <v>121</v>
      </c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9">
        <f t="shared" si="0"/>
        <v>61300</v>
      </c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4">
        <v>61300</v>
      </c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6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8">
        <f t="shared" si="1"/>
        <v>601300</v>
      </c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9">
        <v>601300</v>
      </c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8">
        <f t="shared" si="2"/>
        <v>597900</v>
      </c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9">
        <v>597900</v>
      </c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45" customFormat="1" ht="4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7"/>
      <c r="AX27" s="203" t="s">
        <v>170</v>
      </c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5">
        <f t="shared" si="0"/>
        <v>3179960</v>
      </c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23">
        <f>SUM(DY28:EL40)</f>
        <v>3179960</v>
      </c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5"/>
      <c r="EM27" s="204">
        <f>SUM(EM28:EZ40)</f>
        <v>0</v>
      </c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5">
        <f t="shared" si="1"/>
        <v>3018870</v>
      </c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4">
        <f>SUM(FO28:GB40)</f>
        <v>3018870</v>
      </c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>
        <f>SUM(GC28:GP40)</f>
        <v>0</v>
      </c>
      <c r="GD27" s="204"/>
      <c r="GE27" s="204"/>
      <c r="GF27" s="204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5">
        <f t="shared" si="2"/>
        <v>3018670</v>
      </c>
      <c r="GR27" s="205"/>
      <c r="GS27" s="205"/>
      <c r="GT27" s="205"/>
      <c r="GU27" s="205"/>
      <c r="GV27" s="205"/>
      <c r="GW27" s="205"/>
      <c r="GX27" s="205"/>
      <c r="GY27" s="205"/>
      <c r="GZ27" s="205"/>
      <c r="HA27" s="205"/>
      <c r="HB27" s="205"/>
      <c r="HC27" s="205"/>
      <c r="HD27" s="205"/>
      <c r="HE27" s="204">
        <f>SUM(HE28:HR40)</f>
        <v>3018670</v>
      </c>
      <c r="HF27" s="204"/>
      <c r="HG27" s="204"/>
      <c r="HH27" s="204"/>
      <c r="HI27" s="204"/>
      <c r="HJ27" s="204"/>
      <c r="HK27" s="204"/>
      <c r="HL27" s="204"/>
      <c r="HM27" s="204"/>
      <c r="HN27" s="204"/>
      <c r="HO27" s="204"/>
      <c r="HP27" s="204"/>
      <c r="HQ27" s="204"/>
      <c r="HR27" s="204"/>
      <c r="HS27" s="204">
        <f>SUM(HS28:IF40)</f>
        <v>0</v>
      </c>
      <c r="HT27" s="204"/>
      <c r="HU27" s="204"/>
      <c r="HV27" s="204"/>
      <c r="HW27" s="204"/>
      <c r="HX27" s="204"/>
      <c r="HY27" s="204"/>
      <c r="HZ27" s="204"/>
      <c r="IA27" s="204"/>
      <c r="IB27" s="204"/>
      <c r="IC27" s="204"/>
      <c r="ID27" s="204"/>
      <c r="IE27" s="204"/>
      <c r="IF27" s="204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42" customFormat="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7"/>
      <c r="AX28" s="160" t="s">
        <v>96</v>
      </c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1" t="s">
        <v>97</v>
      </c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9">
        <f t="shared" si="0"/>
        <v>0</v>
      </c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4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6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8">
        <f t="shared" si="1"/>
        <v>0</v>
      </c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8">
        <f t="shared" si="2"/>
        <v>0</v>
      </c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s="42" customFormat="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7"/>
      <c r="AX29" s="160" t="s">
        <v>98</v>
      </c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1" t="s">
        <v>99</v>
      </c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9">
        <f t="shared" si="0"/>
        <v>0</v>
      </c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4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6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8">
        <f t="shared" si="1"/>
        <v>0</v>
      </c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8">
        <f t="shared" si="2"/>
        <v>0</v>
      </c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s="42" customFormat="1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7"/>
      <c r="AX30" s="160" t="s">
        <v>100</v>
      </c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1" t="s">
        <v>101</v>
      </c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9">
        <f t="shared" si="0"/>
        <v>0</v>
      </c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4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6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8">
        <f t="shared" si="1"/>
        <v>0</v>
      </c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8">
        <f t="shared" si="2"/>
        <v>0</v>
      </c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s="42" customFormat="1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7"/>
      <c r="AX31" s="160" t="s">
        <v>102</v>
      </c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1" t="s">
        <v>103</v>
      </c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9">
        <f t="shared" si="0"/>
        <v>0</v>
      </c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4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6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8">
        <f t="shared" si="1"/>
        <v>0</v>
      </c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8">
        <f t="shared" si="2"/>
        <v>0</v>
      </c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42" customFormat="1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7"/>
      <c r="AX32" s="160" t="s">
        <v>104</v>
      </c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1" t="s">
        <v>105</v>
      </c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9">
        <f t="shared" si="0"/>
        <v>0</v>
      </c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4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6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8">
        <f t="shared" si="1"/>
        <v>0</v>
      </c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8">
        <f t="shared" si="2"/>
        <v>0</v>
      </c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42" customFormat="1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7"/>
      <c r="AX33" s="160" t="s">
        <v>106</v>
      </c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1" t="s">
        <v>107</v>
      </c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9">
        <f t="shared" si="0"/>
        <v>0</v>
      </c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4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6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8">
        <f t="shared" si="1"/>
        <v>0</v>
      </c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8">
        <f t="shared" si="2"/>
        <v>0</v>
      </c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42" customFormat="1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7"/>
      <c r="AX34" s="160" t="s">
        <v>108</v>
      </c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1" t="s">
        <v>109</v>
      </c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9">
        <f t="shared" si="0"/>
        <v>0</v>
      </c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4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6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8">
        <f t="shared" si="1"/>
        <v>0</v>
      </c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8">
        <f t="shared" si="2"/>
        <v>0</v>
      </c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42" customFormat="1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7"/>
      <c r="AX35" s="160" t="s">
        <v>110</v>
      </c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1" t="s">
        <v>111</v>
      </c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9">
        <f t="shared" si="0"/>
        <v>0</v>
      </c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4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6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8">
        <f t="shared" si="1"/>
        <v>0</v>
      </c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8">
        <f t="shared" si="2"/>
        <v>0</v>
      </c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42" customFormat="1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7"/>
      <c r="AX36" s="160" t="s">
        <v>112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1" t="s">
        <v>113</v>
      </c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9">
        <f t="shared" si="0"/>
        <v>0</v>
      </c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4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6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8">
        <f t="shared" si="1"/>
        <v>0</v>
      </c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8">
        <f t="shared" si="2"/>
        <v>0</v>
      </c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s="42" customFormat="1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160" t="s">
        <v>114</v>
      </c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1" t="s">
        <v>115</v>
      </c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9">
        <f t="shared" si="0"/>
        <v>0</v>
      </c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4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6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8">
        <f t="shared" si="1"/>
        <v>0</v>
      </c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8">
        <f t="shared" si="2"/>
        <v>0</v>
      </c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42" customFormat="1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7"/>
      <c r="AX38" s="160" t="s">
        <v>116</v>
      </c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1" t="s">
        <v>117</v>
      </c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9">
        <f t="shared" si="0"/>
        <v>0</v>
      </c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4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6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8">
        <f t="shared" si="1"/>
        <v>0</v>
      </c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8">
        <f t="shared" si="2"/>
        <v>0</v>
      </c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s="42" customFormat="1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7"/>
      <c r="AX39" s="160" t="s">
        <v>118</v>
      </c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1" t="s">
        <v>119</v>
      </c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9">
        <f t="shared" si="0"/>
        <v>0</v>
      </c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4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6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8">
        <f t="shared" si="1"/>
        <v>0</v>
      </c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8">
        <f t="shared" si="2"/>
        <v>0</v>
      </c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42" customFormat="1" ht="30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212" t="s">
        <v>120</v>
      </c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4"/>
      <c r="CU40" s="161" t="s">
        <v>121</v>
      </c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9">
        <f t="shared" si="0"/>
        <v>3179960</v>
      </c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4">
        <f>2132800+1008460+38700</f>
        <v>3179960</v>
      </c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6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8">
        <f t="shared" si="1"/>
        <v>3018870</v>
      </c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9">
        <f>2132800+36000+850070</f>
        <v>3018870</v>
      </c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8">
        <f t="shared" si="2"/>
        <v>3018670</v>
      </c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9">
        <f>2132800+35800+850070</f>
        <v>3018670</v>
      </c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35" customFormat="1" ht="71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7"/>
      <c r="AX41" s="203" t="s">
        <v>171</v>
      </c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3">
        <f t="shared" si="0"/>
        <v>0</v>
      </c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>
        <f>DY42+DY43+DY44+DY45+DY46+DY47+DY48+DY49+DY50+DY51+DY52+DY53+DY54</f>
        <v>0</v>
      </c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>
        <f>EM42+EM43+EM44+EM45+EM46+EM47+EM48+EM49+EM50+EM51+EM52+EM53+EM54</f>
        <v>0</v>
      </c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>
        <f t="shared" si="1"/>
        <v>0</v>
      </c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>
        <v>0</v>
      </c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3"/>
      <c r="GC41" s="163">
        <v>0</v>
      </c>
      <c r="GD41" s="163"/>
      <c r="GE41" s="163"/>
      <c r="GF41" s="163"/>
      <c r="GG41" s="163"/>
      <c r="GH41" s="163"/>
      <c r="GI41" s="163"/>
      <c r="GJ41" s="163"/>
      <c r="GK41" s="163"/>
      <c r="GL41" s="163"/>
      <c r="GM41" s="163"/>
      <c r="GN41" s="163"/>
      <c r="GO41" s="163"/>
      <c r="GP41" s="163"/>
      <c r="GQ41" s="163">
        <f t="shared" si="2"/>
        <v>0</v>
      </c>
      <c r="GR41" s="163"/>
      <c r="GS41" s="163"/>
      <c r="GT41" s="163"/>
      <c r="GU41" s="163"/>
      <c r="GV41" s="163"/>
      <c r="GW41" s="163"/>
      <c r="GX41" s="163"/>
      <c r="GY41" s="163"/>
      <c r="GZ41" s="163"/>
      <c r="HA41" s="163"/>
      <c r="HB41" s="163"/>
      <c r="HC41" s="163"/>
      <c r="HD41" s="163"/>
      <c r="HE41" s="163">
        <f>HE42+HE43+HE44+HE45+HE46+HE47+HE48+HE49+HE50+HE51+HE52+HE53+HE54</f>
        <v>0</v>
      </c>
      <c r="HF41" s="163"/>
      <c r="HG41" s="163"/>
      <c r="HH41" s="163"/>
      <c r="HI41" s="163"/>
      <c r="HJ41" s="163"/>
      <c r="HK41" s="163"/>
      <c r="HL41" s="163"/>
      <c r="HM41" s="163"/>
      <c r="HN41" s="163"/>
      <c r="HO41" s="163"/>
      <c r="HP41" s="163"/>
      <c r="HQ41" s="163"/>
      <c r="HR41" s="163"/>
      <c r="HS41" s="163">
        <v>0</v>
      </c>
      <c r="HT41" s="163"/>
      <c r="HU41" s="163"/>
      <c r="HV41" s="163"/>
      <c r="HW41" s="163"/>
      <c r="HX41" s="163"/>
      <c r="HY41" s="163"/>
      <c r="HZ41" s="163"/>
      <c r="IA41" s="163"/>
      <c r="IB41" s="163"/>
      <c r="IC41" s="163"/>
      <c r="ID41" s="163"/>
      <c r="IE41" s="163"/>
      <c r="IF41" s="163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5" customFormat="1" ht="14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7"/>
      <c r="AX42" s="160" t="s">
        <v>96</v>
      </c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1" t="s">
        <v>97</v>
      </c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9">
        <f t="shared" si="0"/>
        <v>0</v>
      </c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59">
        <v>0</v>
      </c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8">
        <f t="shared" si="1"/>
        <v>0</v>
      </c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9">
        <v>0</v>
      </c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8">
        <f t="shared" si="2"/>
        <v>0</v>
      </c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9">
        <v>0</v>
      </c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5" customFormat="1" ht="16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7"/>
      <c r="AX43" s="160" t="s">
        <v>98</v>
      </c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1" t="s">
        <v>99</v>
      </c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9">
        <f t="shared" si="0"/>
        <v>0</v>
      </c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59">
        <v>0</v>
      </c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8">
        <f t="shared" si="1"/>
        <v>0</v>
      </c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9">
        <v>0</v>
      </c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8">
        <f t="shared" si="2"/>
        <v>0</v>
      </c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9">
        <v>0</v>
      </c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5" customFormat="1" ht="16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7"/>
      <c r="AX44" s="160" t="s">
        <v>100</v>
      </c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1" t="s">
        <v>101</v>
      </c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9">
        <f t="shared" si="0"/>
        <v>0</v>
      </c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59">
        <v>0</v>
      </c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8">
        <f t="shared" si="1"/>
        <v>0</v>
      </c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9">
        <v>0</v>
      </c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8">
        <f t="shared" si="2"/>
        <v>0</v>
      </c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9">
        <v>0</v>
      </c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s="35" customFormat="1" ht="18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7"/>
      <c r="AX45" s="160" t="s">
        <v>102</v>
      </c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1" t="s">
        <v>103</v>
      </c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9">
        <f t="shared" si="0"/>
        <v>0</v>
      </c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59">
        <v>0</v>
      </c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8">
        <f t="shared" si="1"/>
        <v>0</v>
      </c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9">
        <v>0</v>
      </c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8">
        <f t="shared" si="2"/>
        <v>0</v>
      </c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9">
        <v>0</v>
      </c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s="42" customFormat="1" ht="1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7"/>
      <c r="AX46" s="160" t="s">
        <v>104</v>
      </c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1" t="s">
        <v>105</v>
      </c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9">
        <f t="shared" si="0"/>
        <v>0</v>
      </c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59">
        <v>0</v>
      </c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8">
        <f t="shared" si="1"/>
        <v>0</v>
      </c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9">
        <v>0</v>
      </c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8">
        <f t="shared" si="2"/>
        <v>0</v>
      </c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9">
        <v>0</v>
      </c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42" customFormat="1" ht="1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7"/>
      <c r="AX47" s="160" t="s">
        <v>106</v>
      </c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1" t="s">
        <v>107</v>
      </c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9">
        <f t="shared" si="0"/>
        <v>0</v>
      </c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59">
        <v>0</v>
      </c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8">
        <f t="shared" si="1"/>
        <v>0</v>
      </c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9">
        <v>0</v>
      </c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8">
        <f t="shared" si="2"/>
        <v>0</v>
      </c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9">
        <v>0</v>
      </c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49:240" ht="15">
      <c r="AW48" s="37"/>
      <c r="AX48" s="160" t="s">
        <v>108</v>
      </c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1" t="s">
        <v>109</v>
      </c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9">
        <f t="shared" si="0"/>
        <v>0</v>
      </c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59">
        <v>0</v>
      </c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8">
        <f t="shared" si="1"/>
        <v>0</v>
      </c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9">
        <v>0</v>
      </c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8">
        <f t="shared" si="2"/>
        <v>0</v>
      </c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9">
        <v>0</v>
      </c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</row>
    <row r="49" spans="49:240" ht="15">
      <c r="AW49" s="37"/>
      <c r="AX49" s="160" t="s">
        <v>110</v>
      </c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1" t="s">
        <v>111</v>
      </c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9">
        <f t="shared" si="0"/>
        <v>0</v>
      </c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59">
        <v>0</v>
      </c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8">
        <f t="shared" si="1"/>
        <v>0</v>
      </c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9">
        <v>0</v>
      </c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8">
        <f t="shared" si="2"/>
        <v>0</v>
      </c>
      <c r="GR49" s="158"/>
      <c r="GS49" s="158"/>
      <c r="GT49" s="158"/>
      <c r="GU49" s="158"/>
      <c r="GV49" s="158"/>
      <c r="GW49" s="158"/>
      <c r="GX49" s="158"/>
      <c r="GY49" s="158"/>
      <c r="GZ49" s="158"/>
      <c r="HA49" s="158"/>
      <c r="HB49" s="158"/>
      <c r="HC49" s="158"/>
      <c r="HD49" s="158"/>
      <c r="HE49" s="159">
        <v>0</v>
      </c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</row>
    <row r="50" spans="49:240" ht="15">
      <c r="AW50" s="37"/>
      <c r="AX50" s="160" t="s">
        <v>112</v>
      </c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1" t="s">
        <v>113</v>
      </c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9">
        <f t="shared" si="0"/>
        <v>0</v>
      </c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59">
        <v>0</v>
      </c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8">
        <f t="shared" si="1"/>
        <v>0</v>
      </c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9">
        <v>0</v>
      </c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8">
        <f t="shared" si="2"/>
        <v>0</v>
      </c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9">
        <v>0</v>
      </c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</row>
    <row r="51" spans="49:240" ht="15">
      <c r="AW51" s="37"/>
      <c r="AX51" s="160" t="s">
        <v>114</v>
      </c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1" t="s">
        <v>115</v>
      </c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9">
        <f t="shared" si="0"/>
        <v>0</v>
      </c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59">
        <v>0</v>
      </c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8">
        <f t="shared" si="1"/>
        <v>0</v>
      </c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9">
        <v>0</v>
      </c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8">
        <f t="shared" si="2"/>
        <v>0</v>
      </c>
      <c r="GR51" s="158"/>
      <c r="GS51" s="158"/>
      <c r="GT51" s="158"/>
      <c r="GU51" s="158"/>
      <c r="GV51" s="158"/>
      <c r="GW51" s="158"/>
      <c r="GX51" s="158"/>
      <c r="GY51" s="158"/>
      <c r="GZ51" s="158"/>
      <c r="HA51" s="158"/>
      <c r="HB51" s="158"/>
      <c r="HC51" s="158"/>
      <c r="HD51" s="158"/>
      <c r="HE51" s="159">
        <v>0</v>
      </c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</row>
    <row r="52" spans="49:240" ht="15">
      <c r="AW52" s="37"/>
      <c r="AX52" s="160" t="s">
        <v>116</v>
      </c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1" t="s">
        <v>117</v>
      </c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9">
        <f t="shared" si="0"/>
        <v>0</v>
      </c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59">
        <v>0</v>
      </c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8">
        <f t="shared" si="1"/>
        <v>0</v>
      </c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9">
        <v>0</v>
      </c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8">
        <f t="shared" si="2"/>
        <v>0</v>
      </c>
      <c r="GR52" s="158"/>
      <c r="GS52" s="158"/>
      <c r="GT52" s="158"/>
      <c r="GU52" s="158"/>
      <c r="GV52" s="158"/>
      <c r="GW52" s="158"/>
      <c r="GX52" s="158"/>
      <c r="GY52" s="158"/>
      <c r="GZ52" s="158"/>
      <c r="HA52" s="158"/>
      <c r="HB52" s="158"/>
      <c r="HC52" s="158"/>
      <c r="HD52" s="158"/>
      <c r="HE52" s="159">
        <v>0</v>
      </c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</row>
    <row r="53" spans="49:240" ht="15">
      <c r="AW53" s="37"/>
      <c r="AX53" s="160" t="s">
        <v>118</v>
      </c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1" t="s">
        <v>119</v>
      </c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9">
        <f t="shared" si="0"/>
        <v>0</v>
      </c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59">
        <v>0</v>
      </c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8">
        <f t="shared" si="1"/>
        <v>0</v>
      </c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9">
        <v>0</v>
      </c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8">
        <f t="shared" si="2"/>
        <v>0</v>
      </c>
      <c r="GR53" s="158"/>
      <c r="GS53" s="158"/>
      <c r="GT53" s="158"/>
      <c r="GU53" s="158"/>
      <c r="GV53" s="158"/>
      <c r="GW53" s="158"/>
      <c r="GX53" s="158"/>
      <c r="GY53" s="158"/>
      <c r="GZ53" s="158"/>
      <c r="HA53" s="158"/>
      <c r="HB53" s="158"/>
      <c r="HC53" s="158"/>
      <c r="HD53" s="158"/>
      <c r="HE53" s="159">
        <v>0</v>
      </c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</row>
    <row r="54" spans="49:240" ht="15">
      <c r="AW54" s="212" t="s">
        <v>120</v>
      </c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4"/>
      <c r="CU54" s="161" t="s">
        <v>121</v>
      </c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9">
        <f t="shared" si="0"/>
        <v>0</v>
      </c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59">
        <v>0</v>
      </c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8">
        <f t="shared" si="1"/>
        <v>0</v>
      </c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9">
        <v>0</v>
      </c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8">
        <f t="shared" si="2"/>
        <v>0</v>
      </c>
      <c r="GR54" s="158"/>
      <c r="GS54" s="158"/>
      <c r="GT54" s="158"/>
      <c r="GU54" s="158"/>
      <c r="GV54" s="158"/>
      <c r="GW54" s="158"/>
      <c r="GX54" s="158"/>
      <c r="GY54" s="158"/>
      <c r="GZ54" s="158"/>
      <c r="HA54" s="158"/>
      <c r="HB54" s="158"/>
      <c r="HC54" s="158"/>
      <c r="HD54" s="158"/>
      <c r="HE54" s="159">
        <v>0</v>
      </c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</row>
    <row r="55" spans="49:240" ht="15">
      <c r="AW55" s="219" t="s">
        <v>122</v>
      </c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9">
        <f t="shared" si="0"/>
        <v>0</v>
      </c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59">
        <v>0</v>
      </c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8">
        <f t="shared" si="1"/>
        <v>0</v>
      </c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9">
        <v>0</v>
      </c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8">
        <f t="shared" si="2"/>
        <v>0</v>
      </c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9">
        <v>0</v>
      </c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</row>
  </sheetData>
  <sheetProtection selectLockedCells="1" selectUnlockedCells="1"/>
  <mergeCells count="579">
    <mergeCell ref="HE51:HR51"/>
    <mergeCell ref="HS51:IF51"/>
    <mergeCell ref="FA52:FN52"/>
    <mergeCell ref="FO52:GB52"/>
    <mergeCell ref="GC52:GP52"/>
    <mergeCell ref="GQ52:HD52"/>
    <mergeCell ref="HE52:HR52"/>
    <mergeCell ref="HS52:IF52"/>
    <mergeCell ref="GC47:GP47"/>
    <mergeCell ref="GQ47:HD47"/>
    <mergeCell ref="HE47:HR47"/>
    <mergeCell ref="HS47:IF47"/>
    <mergeCell ref="DY47:EL47"/>
    <mergeCell ref="EM47:EZ47"/>
    <mergeCell ref="FA47:FN47"/>
    <mergeCell ref="FO47:GB47"/>
    <mergeCell ref="GQ46:HD46"/>
    <mergeCell ref="HE46:HR46"/>
    <mergeCell ref="HS46:IF46"/>
    <mergeCell ref="DY46:EL46"/>
    <mergeCell ref="EM46:EZ46"/>
    <mergeCell ref="FA46:FN46"/>
    <mergeCell ref="FO46:GB46"/>
    <mergeCell ref="GC41:GP41"/>
    <mergeCell ref="GQ41:HD41"/>
    <mergeCell ref="HE41:HR41"/>
    <mergeCell ref="HS41:IF41"/>
    <mergeCell ref="GQ40:HD40"/>
    <mergeCell ref="HE40:HR40"/>
    <mergeCell ref="HS40:IF40"/>
    <mergeCell ref="GC40:GP40"/>
    <mergeCell ref="AX41:CT41"/>
    <mergeCell ref="CU41:DI41"/>
    <mergeCell ref="DJ41:DX41"/>
    <mergeCell ref="DY41:EL41"/>
    <mergeCell ref="EM41:EZ41"/>
    <mergeCell ref="FA41:FN41"/>
    <mergeCell ref="FO41:GB41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FO40:GB40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GQ38:HD38"/>
    <mergeCell ref="HE38:HR38"/>
    <mergeCell ref="HS38:IF38"/>
    <mergeCell ref="GQ37:HD37"/>
    <mergeCell ref="HE37:HR37"/>
    <mergeCell ref="HS37:IF37"/>
    <mergeCell ref="CU38:DI38"/>
    <mergeCell ref="DJ38:DX38"/>
    <mergeCell ref="DY38:EL38"/>
    <mergeCell ref="EM38:EZ38"/>
    <mergeCell ref="FA38:FN38"/>
    <mergeCell ref="GC38:GP38"/>
    <mergeCell ref="FO38:GB38"/>
    <mergeCell ref="EM37:EZ37"/>
    <mergeCell ref="FA37:FN37"/>
    <mergeCell ref="FO37:GB37"/>
    <mergeCell ref="GC37:GP37"/>
    <mergeCell ref="AX37:CT37"/>
    <mergeCell ref="CU37:DI37"/>
    <mergeCell ref="DJ37:DX37"/>
    <mergeCell ref="DY37:EL37"/>
    <mergeCell ref="AX38:CT38"/>
    <mergeCell ref="GQ36:HD36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FA36:FN36"/>
    <mergeCell ref="GC36:GP36"/>
    <mergeCell ref="FO36:GB36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AX36:CT36"/>
    <mergeCell ref="GQ34:HD34"/>
    <mergeCell ref="GC34:GP34"/>
    <mergeCell ref="FO34:GB34"/>
    <mergeCell ref="AX34:CT34"/>
    <mergeCell ref="EM36:EZ36"/>
    <mergeCell ref="HE34:HR34"/>
    <mergeCell ref="HS34:IF34"/>
    <mergeCell ref="GQ33:HD33"/>
    <mergeCell ref="HE33:HR33"/>
    <mergeCell ref="HS33:IF33"/>
    <mergeCell ref="CU34:DI34"/>
    <mergeCell ref="DJ34:DX34"/>
    <mergeCell ref="DY34:EL34"/>
    <mergeCell ref="EM34:EZ34"/>
    <mergeCell ref="FA34:FN34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EM32:EZ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FA30:FN30"/>
    <mergeCell ref="GC30:GP30"/>
    <mergeCell ref="FO30:GB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AX30:CT30"/>
    <mergeCell ref="GQ28:HD28"/>
    <mergeCell ref="GC28:GP28"/>
    <mergeCell ref="FO28:GB28"/>
    <mergeCell ref="AX28:CT28"/>
    <mergeCell ref="EM30:EZ30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EM26:EZ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FA24:FN24"/>
    <mergeCell ref="GC24:GP24"/>
    <mergeCell ref="FO24:GB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AX24:CT24"/>
    <mergeCell ref="GQ22:HD22"/>
    <mergeCell ref="GC22:GP22"/>
    <mergeCell ref="FO22:GB22"/>
    <mergeCell ref="AX22:CT22"/>
    <mergeCell ref="EM24:EZ24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0:EZ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C18:GP18"/>
    <mergeCell ref="GQ18:HD18"/>
    <mergeCell ref="HE18:HR18"/>
    <mergeCell ref="HS18:IF18"/>
    <mergeCell ref="GQ17:HD17"/>
    <mergeCell ref="HE17:HR17"/>
    <mergeCell ref="HS17:IF17"/>
    <mergeCell ref="AX17:CT17"/>
    <mergeCell ref="CU17:DI17"/>
    <mergeCell ref="DJ17:DX17"/>
    <mergeCell ref="DY17:EL17"/>
    <mergeCell ref="AX18:CT18"/>
    <mergeCell ref="CU18:DI18"/>
    <mergeCell ref="DJ18:DX18"/>
    <mergeCell ref="DY18:EL18"/>
    <mergeCell ref="HS16:IF16"/>
    <mergeCell ref="GQ15:HD15"/>
    <mergeCell ref="HE15:HR15"/>
    <mergeCell ref="HS15:IF15"/>
    <mergeCell ref="FO18:GB18"/>
    <mergeCell ref="EM17:EZ17"/>
    <mergeCell ref="FA17:FN17"/>
    <mergeCell ref="FO17:GB17"/>
    <mergeCell ref="GC17:GP17"/>
    <mergeCell ref="EM18:EZ18"/>
    <mergeCell ref="AX15:CT15"/>
    <mergeCell ref="CU15:DI15"/>
    <mergeCell ref="DJ15:DX15"/>
    <mergeCell ref="DY15:EL15"/>
    <mergeCell ref="AX16:CT16"/>
    <mergeCell ref="CU16:DI16"/>
    <mergeCell ref="DJ16:DX16"/>
    <mergeCell ref="DY16:EL16"/>
    <mergeCell ref="GC50:GP50"/>
    <mergeCell ref="FO16:GB16"/>
    <mergeCell ref="EM15:EZ15"/>
    <mergeCell ref="FA15:FN15"/>
    <mergeCell ref="FO15:GB15"/>
    <mergeCell ref="GC15:GP15"/>
    <mergeCell ref="EM16:EZ16"/>
    <mergeCell ref="FA16:FN16"/>
    <mergeCell ref="GC16:GP16"/>
    <mergeCell ref="FA18:FN18"/>
    <mergeCell ref="GQ14:HD14"/>
    <mergeCell ref="HE14:HR14"/>
    <mergeCell ref="HS14:IF14"/>
    <mergeCell ref="GQ55:HD55"/>
    <mergeCell ref="HE55:HR55"/>
    <mergeCell ref="HS55:IF55"/>
    <mergeCell ref="HE49:HR49"/>
    <mergeCell ref="HS49:IF49"/>
    <mergeCell ref="GQ16:HD16"/>
    <mergeCell ref="HE16:HR16"/>
    <mergeCell ref="AX14:CT14"/>
    <mergeCell ref="CU14:DI14"/>
    <mergeCell ref="DJ14:DX14"/>
    <mergeCell ref="DY14:EL14"/>
    <mergeCell ref="EM14:EZ14"/>
    <mergeCell ref="FA14:FN14"/>
    <mergeCell ref="FO14:GB14"/>
    <mergeCell ref="GC13:GP13"/>
    <mergeCell ref="GQ13:HD13"/>
    <mergeCell ref="HE13:HR13"/>
    <mergeCell ref="HS13:IF13"/>
    <mergeCell ref="GQ12:HD12"/>
    <mergeCell ref="HE12:HR12"/>
    <mergeCell ref="HS12:IF12"/>
    <mergeCell ref="FO13:GB13"/>
    <mergeCell ref="GC14:GP14"/>
    <mergeCell ref="AX13:CT13"/>
    <mergeCell ref="CU13:DI13"/>
    <mergeCell ref="DJ13:DX13"/>
    <mergeCell ref="DY13:EL13"/>
    <mergeCell ref="EM13:EZ13"/>
    <mergeCell ref="FA13:FN13"/>
    <mergeCell ref="EM12:EZ12"/>
    <mergeCell ref="FA12:FN12"/>
    <mergeCell ref="FO12:GB12"/>
    <mergeCell ref="GC12:GP12"/>
    <mergeCell ref="AX12:CT12"/>
    <mergeCell ref="CU12:DI12"/>
    <mergeCell ref="DJ12:DX12"/>
    <mergeCell ref="DY12:EL12"/>
    <mergeCell ref="GQ11:HD11"/>
    <mergeCell ref="HE11:HR11"/>
    <mergeCell ref="HS11:IF11"/>
    <mergeCell ref="GQ10:HD10"/>
    <mergeCell ref="HE10:HR10"/>
    <mergeCell ref="HS10:IF10"/>
    <mergeCell ref="CU11:DI11"/>
    <mergeCell ref="DJ11:DX11"/>
    <mergeCell ref="DY11:EL11"/>
    <mergeCell ref="EM11:EZ11"/>
    <mergeCell ref="FA11:FN11"/>
    <mergeCell ref="GC11:GP11"/>
    <mergeCell ref="FO11:GB11"/>
    <mergeCell ref="FA10:FN10"/>
    <mergeCell ref="FO10:GB10"/>
    <mergeCell ref="GC10:GP10"/>
    <mergeCell ref="AX10:CT10"/>
    <mergeCell ref="CU10:DI10"/>
    <mergeCell ref="DJ10:DX10"/>
    <mergeCell ref="DY10:EL10"/>
    <mergeCell ref="AX11:CT11"/>
    <mergeCell ref="FA9:FN9"/>
    <mergeCell ref="GC9:GP9"/>
    <mergeCell ref="GQ9:HD9"/>
    <mergeCell ref="HE9:HR9"/>
    <mergeCell ref="HS9:IF9"/>
    <mergeCell ref="AX9:CT9"/>
    <mergeCell ref="CU9:DI9"/>
    <mergeCell ref="DJ9:DX9"/>
    <mergeCell ref="DY9:EL9"/>
    <mergeCell ref="GQ8:HD8"/>
    <mergeCell ref="HE8:HR8"/>
    <mergeCell ref="HS8:IF8"/>
    <mergeCell ref="GC8:GP8"/>
    <mergeCell ref="AX8:CT8"/>
    <mergeCell ref="CU8:DI8"/>
    <mergeCell ref="DJ8:DX8"/>
    <mergeCell ref="DY8:EL8"/>
    <mergeCell ref="GC7:GP7"/>
    <mergeCell ref="GQ7:HD7"/>
    <mergeCell ref="HE7:HR7"/>
    <mergeCell ref="HS7:IF7"/>
    <mergeCell ref="GQ6:HD6"/>
    <mergeCell ref="HE6:HR6"/>
    <mergeCell ref="HS6:IF6"/>
    <mergeCell ref="AX7:CT7"/>
    <mergeCell ref="CU7:DI7"/>
    <mergeCell ref="DJ7:DX7"/>
    <mergeCell ref="DY7:EL7"/>
    <mergeCell ref="EM7:EZ7"/>
    <mergeCell ref="FA7:FN7"/>
    <mergeCell ref="FO6:GB6"/>
    <mergeCell ref="GC6:GP6"/>
    <mergeCell ref="AX6:CT6"/>
    <mergeCell ref="CU6:DI6"/>
    <mergeCell ref="DJ6:DX6"/>
    <mergeCell ref="DY6:EL6"/>
    <mergeCell ref="EM6:EZ6"/>
    <mergeCell ref="FA6:FN6"/>
    <mergeCell ref="EM50:EZ50"/>
    <mergeCell ref="FA50:FN50"/>
    <mergeCell ref="FO50:GB50"/>
    <mergeCell ref="FO7:GB7"/>
    <mergeCell ref="FO9:GB9"/>
    <mergeCell ref="EM8:EZ8"/>
    <mergeCell ref="FA8:FN8"/>
    <mergeCell ref="FO8:GB8"/>
    <mergeCell ref="EM9:EZ9"/>
    <mergeCell ref="EM10:EZ10"/>
    <mergeCell ref="GQ50:HD50"/>
    <mergeCell ref="FA49:FN49"/>
    <mergeCell ref="FO49:GB49"/>
    <mergeCell ref="GC49:GP49"/>
    <mergeCell ref="GQ49:HD49"/>
    <mergeCell ref="CU49:DI49"/>
    <mergeCell ref="DJ49:DX49"/>
    <mergeCell ref="DY49:EL49"/>
    <mergeCell ref="EM49:EZ49"/>
    <mergeCell ref="CU50:DI50"/>
    <mergeCell ref="GQ43:HD43"/>
    <mergeCell ref="GC48:GP48"/>
    <mergeCell ref="GQ48:HD48"/>
    <mergeCell ref="HE48:HR48"/>
    <mergeCell ref="HS48:IF48"/>
    <mergeCell ref="DY48:EL48"/>
    <mergeCell ref="EM48:EZ48"/>
    <mergeCell ref="FA48:FN48"/>
    <mergeCell ref="FO48:GB48"/>
    <mergeCell ref="GC46:GP46"/>
    <mergeCell ref="HS44:IF44"/>
    <mergeCell ref="FO45:GB45"/>
    <mergeCell ref="GC45:GP45"/>
    <mergeCell ref="GQ45:HD45"/>
    <mergeCell ref="HE45:HR45"/>
    <mergeCell ref="HS45:IF45"/>
    <mergeCell ref="GQ44:HD44"/>
    <mergeCell ref="GQ42:HD42"/>
    <mergeCell ref="HE44:HR44"/>
    <mergeCell ref="HS42:IF42"/>
    <mergeCell ref="HS43:IF43"/>
    <mergeCell ref="HE42:HR42"/>
    <mergeCell ref="DJ43:DX43"/>
    <mergeCell ref="DY43:EL43"/>
    <mergeCell ref="EM43:EZ43"/>
    <mergeCell ref="FA43:FN43"/>
    <mergeCell ref="FO43:GB43"/>
    <mergeCell ref="AX53:CT53"/>
    <mergeCell ref="AW54:CT54"/>
    <mergeCell ref="DY42:EL42"/>
    <mergeCell ref="EM42:EZ42"/>
    <mergeCell ref="CU44:DI44"/>
    <mergeCell ref="DJ44:DX44"/>
    <mergeCell ref="DY44:EL44"/>
    <mergeCell ref="EM44:EZ44"/>
    <mergeCell ref="DJ50:DX50"/>
    <mergeCell ref="DY50:EL50"/>
    <mergeCell ref="CU48:DI48"/>
    <mergeCell ref="DJ48:DX48"/>
    <mergeCell ref="AX49:CT49"/>
    <mergeCell ref="AX50:CT50"/>
    <mergeCell ref="AX51:CT51"/>
    <mergeCell ref="AX52:CT52"/>
    <mergeCell ref="CU52:DI52"/>
    <mergeCell ref="DJ52:DX52"/>
    <mergeCell ref="CU42:DI42"/>
    <mergeCell ref="DJ42:DX42"/>
    <mergeCell ref="AX44:CT44"/>
    <mergeCell ref="AX45:CT45"/>
    <mergeCell ref="CU51:DI51"/>
    <mergeCell ref="DJ51:DX51"/>
    <mergeCell ref="AX48:CT48"/>
    <mergeCell ref="AX46:CT46"/>
    <mergeCell ref="CU46:DI46"/>
    <mergeCell ref="DJ46:DX46"/>
    <mergeCell ref="AX47:CT47"/>
    <mergeCell ref="CU47:DI47"/>
    <mergeCell ref="DJ47:DX47"/>
    <mergeCell ref="CU45:DI45"/>
    <mergeCell ref="DJ45:DX45"/>
    <mergeCell ref="DY45:EL45"/>
    <mergeCell ref="EM45:EZ45"/>
    <mergeCell ref="FA45:FN45"/>
    <mergeCell ref="GC42:GP42"/>
    <mergeCell ref="FA44:FN44"/>
    <mergeCell ref="FO44:GB44"/>
    <mergeCell ref="GC44:GP44"/>
    <mergeCell ref="FA42:FN42"/>
    <mergeCell ref="FO42:GB42"/>
    <mergeCell ref="GC43:GP43"/>
    <mergeCell ref="CU43:DI43"/>
    <mergeCell ref="AX5:CT5"/>
    <mergeCell ref="CU5:DI5"/>
    <mergeCell ref="DJ5:DX5"/>
    <mergeCell ref="DY5:EL5"/>
    <mergeCell ref="HE43:HR43"/>
    <mergeCell ref="GQ5:HD5"/>
    <mergeCell ref="HE5:HR5"/>
    <mergeCell ref="AW40:CT40"/>
    <mergeCell ref="AX42:CT42"/>
    <mergeCell ref="AX43:CT43"/>
    <mergeCell ref="FA2:GQ2"/>
    <mergeCell ref="GR2:IE2"/>
    <mergeCell ref="EM5:EZ5"/>
    <mergeCell ref="FA5:FN5"/>
    <mergeCell ref="FO5:GB5"/>
    <mergeCell ref="GC5:GP5"/>
    <mergeCell ref="HS5:IF5"/>
    <mergeCell ref="GR3:HF4"/>
    <mergeCell ref="HG3:IE3"/>
    <mergeCell ref="DY4:EL4"/>
    <mergeCell ref="EM4:EZ4"/>
    <mergeCell ref="FP4:GC4"/>
    <mergeCell ref="GD4:GQ4"/>
    <mergeCell ref="HG4:HT4"/>
    <mergeCell ref="HU4:IF4"/>
    <mergeCell ref="AW1:EZ1"/>
    <mergeCell ref="AW2:CT4"/>
    <mergeCell ref="CU2:DI4"/>
    <mergeCell ref="DJ2:EZ2"/>
    <mergeCell ref="HE50:HR50"/>
    <mergeCell ref="HS50:IF50"/>
    <mergeCell ref="DJ3:DX4"/>
    <mergeCell ref="DY3:EZ3"/>
    <mergeCell ref="FA3:FO4"/>
    <mergeCell ref="FP3:GQ3"/>
    <mergeCell ref="DY51:EL51"/>
    <mergeCell ref="EM51:EZ51"/>
    <mergeCell ref="FA51:FN51"/>
    <mergeCell ref="FO51:GB51"/>
    <mergeCell ref="GC51:GP51"/>
    <mergeCell ref="GQ51:HD51"/>
    <mergeCell ref="DY52:EL52"/>
    <mergeCell ref="EM52:EZ52"/>
    <mergeCell ref="CU53:DI53"/>
    <mergeCell ref="DJ53:DX53"/>
    <mergeCell ref="DY53:EL53"/>
    <mergeCell ref="EM53:EZ53"/>
    <mergeCell ref="FA53:FN53"/>
    <mergeCell ref="FO53:GB53"/>
    <mergeCell ref="GC53:GP53"/>
    <mergeCell ref="GQ53:HD53"/>
    <mergeCell ref="HE53:HR53"/>
    <mergeCell ref="HS53:IF53"/>
    <mergeCell ref="CU54:DI54"/>
    <mergeCell ref="DJ54:DX54"/>
    <mergeCell ref="DY54:EL54"/>
    <mergeCell ref="EM54:EZ54"/>
    <mergeCell ref="FA54:FN54"/>
    <mergeCell ref="FO54:GB54"/>
    <mergeCell ref="AW55:CT55"/>
    <mergeCell ref="CU55:DI55"/>
    <mergeCell ref="DJ55:DX55"/>
    <mergeCell ref="DY55:EL55"/>
    <mergeCell ref="EM55:EZ55"/>
    <mergeCell ref="FA55:FN55"/>
    <mergeCell ref="FO55:GB55"/>
    <mergeCell ref="GC55:GP55"/>
    <mergeCell ref="GC54:GP54"/>
    <mergeCell ref="GQ54:HD54"/>
    <mergeCell ref="HE54:HR54"/>
    <mergeCell ref="HS54:IF54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V24"/>
  <sheetViews>
    <sheetView zoomScaleSheetLayoutView="100" zoomScalePageLayoutView="0" workbookViewId="0" topLeftCell="BH7">
      <selection activeCell="DY24" sqref="DY24:EL24"/>
    </sheetView>
  </sheetViews>
  <sheetFormatPr defaultColWidth="0.875" defaultRowHeight="12.75"/>
  <cols>
    <col min="1" max="48" width="0" style="24" hidden="1" customWidth="1"/>
    <col min="49" max="112" width="0.875" style="24" customWidth="1"/>
    <col min="113" max="113" width="20.75390625" style="24" customWidth="1"/>
    <col min="114" max="139" width="0.875" style="24" customWidth="1"/>
    <col min="140" max="140" width="4.625" style="24" customWidth="1"/>
    <col min="141" max="169" width="0.875" style="24" customWidth="1"/>
    <col min="170" max="170" width="2.375" style="24" customWidth="1"/>
    <col min="171" max="171" width="0.12890625" style="24" customWidth="1"/>
    <col min="172" max="182" width="0.875" style="24" customWidth="1"/>
    <col min="183" max="183" width="3.875" style="24" customWidth="1"/>
    <col min="184" max="184" width="0.875" style="24" customWidth="1"/>
    <col min="185" max="185" width="0" style="24" hidden="1" customWidth="1"/>
    <col min="186" max="198" width="0.875" style="24" customWidth="1"/>
    <col min="199" max="199" width="0.12890625" style="24" customWidth="1"/>
    <col min="200" max="210" width="0.875" style="24" customWidth="1"/>
    <col min="211" max="211" width="2.875" style="24" customWidth="1"/>
    <col min="212" max="212" width="0.875" style="24" customWidth="1"/>
    <col min="213" max="214" width="0" style="24" hidden="1" customWidth="1"/>
    <col min="215" max="224" width="0.875" style="24" customWidth="1"/>
    <col min="225" max="225" width="3.125" style="24" customWidth="1"/>
    <col min="226" max="226" width="1.625" style="24" customWidth="1"/>
    <col min="227" max="227" width="0.12890625" style="24" customWidth="1"/>
    <col min="228" max="228" width="0" style="24" hidden="1" customWidth="1"/>
    <col min="229" max="236" width="0.875" style="24" customWidth="1"/>
    <col min="237" max="237" width="3.25390625" style="24" customWidth="1"/>
    <col min="238" max="238" width="0.875" style="24" customWidth="1"/>
    <col min="239" max="239" width="1.875" style="24" customWidth="1"/>
    <col min="240" max="240" width="0.2421875" style="24" customWidth="1"/>
    <col min="241" max="16384" width="0.875" style="24" customWidth="1"/>
  </cols>
  <sheetData>
    <row r="1" spans="1:256" s="46" customFormat="1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29" t="s">
        <v>240</v>
      </c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28" customFormat="1" ht="27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02" t="s">
        <v>23</v>
      </c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 t="s">
        <v>81</v>
      </c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0" t="s">
        <v>126</v>
      </c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 t="s">
        <v>83</v>
      </c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 t="s">
        <v>84</v>
      </c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9"/>
      <c r="IG2" s="47"/>
      <c r="IH2" s="47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s="32" customFormat="1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197" t="s">
        <v>85</v>
      </c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 t="s">
        <v>86</v>
      </c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 t="s">
        <v>85</v>
      </c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 t="s">
        <v>86</v>
      </c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 t="s">
        <v>85</v>
      </c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 t="s">
        <v>86</v>
      </c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G3" s="48"/>
      <c r="IH3" s="4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32" customFormat="1" ht="121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 t="s">
        <v>87</v>
      </c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 t="s">
        <v>88</v>
      </c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 t="s">
        <v>87</v>
      </c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 t="s">
        <v>88</v>
      </c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 t="s">
        <v>87</v>
      </c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 t="s">
        <v>88</v>
      </c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35" customFormat="1" ht="31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34"/>
      <c r="AX5" s="167" t="s">
        <v>89</v>
      </c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9">
        <f>DY5+EM5</f>
        <v>18900.64</v>
      </c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63">
        <v>18900.64</v>
      </c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>
        <f>FO5+GC5</f>
        <v>0</v>
      </c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>
        <f>HE5+HS5</f>
        <v>0</v>
      </c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38" customFormat="1" ht="23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34"/>
      <c r="AX6" s="178" t="s">
        <v>90</v>
      </c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80">
        <f>DY6+EM6</f>
        <v>1050000</v>
      </c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72">
        <f>SUM(DY8:EL8)</f>
        <v>1050000</v>
      </c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>
        <f>SUM(EM8:EZ8)</f>
        <v>0</v>
      </c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>
        <f>FO6+GC6</f>
        <v>1100000</v>
      </c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>
        <f>SUM(FO8:GB8)</f>
        <v>1100000</v>
      </c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>
        <f>SUM(GC8:GP8)</f>
        <v>0</v>
      </c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>
        <f>HE6+HS6</f>
        <v>1206600</v>
      </c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>
        <f>SUM(HE8:HR8)</f>
        <v>1206600</v>
      </c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>
        <f>SUM(HS8:IF8)</f>
        <v>0</v>
      </c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41" customFormat="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0"/>
      <c r="AX7" s="162" t="s">
        <v>91</v>
      </c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4">
        <f>DY7+EM7</f>
        <v>0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1">
        <f>FO7+GC7</f>
        <v>0</v>
      </c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1">
        <f>HE7+HS7</f>
        <v>0</v>
      </c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2" customFormat="1" ht="29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  <c r="AX8" s="160" t="s">
        <v>173</v>
      </c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1" t="s">
        <v>93</v>
      </c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96">
        <f>DY8+EM8</f>
        <v>1050000</v>
      </c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59">
        <v>1050000</v>
      </c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8">
        <f>FO8+GC8</f>
        <v>1100000</v>
      </c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9">
        <v>1100000</v>
      </c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8">
        <f>HE8+HS8</f>
        <v>1206600</v>
      </c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9">
        <v>1206600</v>
      </c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38" customFormat="1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34"/>
      <c r="AX9" s="178" t="s">
        <v>95</v>
      </c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80">
        <f>DY9+EM9</f>
        <v>1068900.6400000001</v>
      </c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72">
        <f>SUM(DY11:EL23)</f>
        <v>1068900.6400000001</v>
      </c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>
        <f>SUM(EM11:EZ23)</f>
        <v>0</v>
      </c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>
        <f>FO9+GC9</f>
        <v>1100000</v>
      </c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>
        <f>SUM(FO11:GB23)</f>
        <v>1100000</v>
      </c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>
        <f>SUM(GC11:GP23)</f>
        <v>0</v>
      </c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>
        <f>HE9+HS9</f>
        <v>1206600</v>
      </c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>
        <f>SUM(HE11:HR23)</f>
        <v>1206600</v>
      </c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>
        <f>SUM(HS11:IF23)</f>
        <v>0</v>
      </c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41" customFormat="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162" t="s">
        <v>91</v>
      </c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42" customFormat="1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7"/>
      <c r="AX11" s="160" t="s">
        <v>96</v>
      </c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1" t="s">
        <v>97</v>
      </c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9">
        <f aca="true" t="shared" si="0" ref="DJ11:DJ23">DY11+EM11</f>
        <v>0</v>
      </c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8">
        <f aca="true" t="shared" si="1" ref="FA11:FA24">FO11+GC11</f>
        <v>0</v>
      </c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8">
        <f aca="true" t="shared" si="2" ref="GQ11:GQ24">HE11+HS11</f>
        <v>0</v>
      </c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s="42" customFormat="1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7"/>
      <c r="AX12" s="160" t="s">
        <v>98</v>
      </c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1" t="s">
        <v>99</v>
      </c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9">
        <f t="shared" si="0"/>
        <v>0</v>
      </c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8">
        <f t="shared" si="1"/>
        <v>0</v>
      </c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8">
        <f t="shared" si="2"/>
        <v>0</v>
      </c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s="42" customFormat="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7"/>
      <c r="AX13" s="160" t="s">
        <v>100</v>
      </c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1" t="s">
        <v>101</v>
      </c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9">
        <f t="shared" si="0"/>
        <v>0</v>
      </c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8">
        <f t="shared" si="1"/>
        <v>0</v>
      </c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8">
        <f t="shared" si="2"/>
        <v>0</v>
      </c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42" customFormat="1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7"/>
      <c r="AX14" s="160" t="s">
        <v>102</v>
      </c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1" t="s">
        <v>103</v>
      </c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9">
        <f t="shared" si="0"/>
        <v>0</v>
      </c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8">
        <f t="shared" si="1"/>
        <v>0</v>
      </c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8">
        <f t="shared" si="2"/>
        <v>0</v>
      </c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42" customFormat="1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7"/>
      <c r="AX15" s="160" t="s">
        <v>104</v>
      </c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1" t="s">
        <v>105</v>
      </c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9">
        <f t="shared" si="0"/>
        <v>35000</v>
      </c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59">
        <v>35000</v>
      </c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8">
        <f t="shared" si="1"/>
        <v>40000</v>
      </c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9">
        <v>40000</v>
      </c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8">
        <f t="shared" si="2"/>
        <v>45000</v>
      </c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9">
        <v>45000</v>
      </c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2" customFormat="1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7"/>
      <c r="AX16" s="160" t="s">
        <v>106</v>
      </c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1" t="s">
        <v>107</v>
      </c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9">
        <f t="shared" si="0"/>
        <v>200000</v>
      </c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59">
        <v>200000</v>
      </c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8">
        <f t="shared" si="1"/>
        <v>210000</v>
      </c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9">
        <v>210000</v>
      </c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8">
        <f t="shared" si="2"/>
        <v>220000</v>
      </c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9">
        <v>220000</v>
      </c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2" customFormat="1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/>
      <c r="AX17" s="160" t="s">
        <v>108</v>
      </c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1" t="s">
        <v>109</v>
      </c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9">
        <f t="shared" si="0"/>
        <v>0</v>
      </c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8">
        <f t="shared" si="1"/>
        <v>0</v>
      </c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8">
        <f t="shared" si="2"/>
        <v>0</v>
      </c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2" customFormat="1" ht="4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7"/>
      <c r="AX18" s="160" t="s">
        <v>233</v>
      </c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1" t="s">
        <v>111</v>
      </c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9">
        <f t="shared" si="0"/>
        <v>68900.64</v>
      </c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59">
        <f>50000+18900.64</f>
        <v>68900.64</v>
      </c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8">
        <f t="shared" si="1"/>
        <v>50000</v>
      </c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9">
        <v>50000</v>
      </c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8">
        <f t="shared" si="2"/>
        <v>50000</v>
      </c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9">
        <v>50000</v>
      </c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42" customFormat="1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  <c r="AX19" s="160" t="s">
        <v>112</v>
      </c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1" t="s">
        <v>113</v>
      </c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9">
        <f t="shared" si="0"/>
        <v>40000</v>
      </c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59">
        <v>40000</v>
      </c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8">
        <f t="shared" si="1"/>
        <v>50000</v>
      </c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9">
        <v>50000</v>
      </c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8">
        <f t="shared" si="2"/>
        <v>60000</v>
      </c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9">
        <v>60000</v>
      </c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42" customFormat="1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7"/>
      <c r="AX20" s="160" t="s">
        <v>114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1" t="s">
        <v>115</v>
      </c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9">
        <f t="shared" si="0"/>
        <v>0</v>
      </c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8">
        <f t="shared" si="1"/>
        <v>0</v>
      </c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8">
        <f t="shared" si="2"/>
        <v>0</v>
      </c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42" customFormat="1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7"/>
      <c r="AX21" s="160" t="s">
        <v>116</v>
      </c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1" t="s">
        <v>117</v>
      </c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9">
        <f t="shared" si="0"/>
        <v>85138</v>
      </c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59">
        <v>85138</v>
      </c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8">
        <f t="shared" si="1"/>
        <v>0</v>
      </c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8">
        <f t="shared" si="2"/>
        <v>0</v>
      </c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42" customFormat="1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7"/>
      <c r="AX22" s="160" t="s">
        <v>118</v>
      </c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1" t="s">
        <v>119</v>
      </c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9">
        <f t="shared" si="0"/>
        <v>70000</v>
      </c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59">
        <v>70000</v>
      </c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8">
        <f t="shared" si="1"/>
        <v>70000</v>
      </c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9">
        <v>70000</v>
      </c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8">
        <f t="shared" si="2"/>
        <v>70000</v>
      </c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9">
        <v>70000</v>
      </c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42" customFormat="1" ht="29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  <c r="AX23" s="160" t="s">
        <v>120</v>
      </c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1" t="s">
        <v>121</v>
      </c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9">
        <f t="shared" si="0"/>
        <v>569862</v>
      </c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59">
        <f>655000-85138</f>
        <v>569862</v>
      </c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8">
        <f t="shared" si="1"/>
        <v>680000</v>
      </c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9">
        <v>680000</v>
      </c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8">
        <f t="shared" si="2"/>
        <v>761600</v>
      </c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9">
        <v>761600</v>
      </c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35" customFormat="1" ht="25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167" t="s">
        <v>122</v>
      </c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3">
        <f>DY24+EM24</f>
        <v>0</v>
      </c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>
        <f>DY5+DY6-DY9</f>
        <v>0</v>
      </c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>
        <f>EM5+EM6-EM9</f>
        <v>0</v>
      </c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>
        <f t="shared" si="1"/>
        <v>0</v>
      </c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226">
        <f>FO5+FO6-FO9</f>
        <v>0</v>
      </c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8"/>
      <c r="GC24" s="163">
        <f>GC5+GC6-GC9</f>
        <v>0</v>
      </c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>
        <f t="shared" si="2"/>
        <v>0</v>
      </c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>
        <f>HE5+HE6-HE9</f>
        <v>0</v>
      </c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>
        <f>HS5+HS6-HS9</f>
        <v>0</v>
      </c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</sheetData>
  <sheetProtection selectLockedCells="1" selectUnlockedCells="1"/>
  <mergeCells count="238"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X5:CT5"/>
    <mergeCell ref="CU5:DI5"/>
    <mergeCell ref="DJ5:DX5"/>
    <mergeCell ref="DY5:EL5"/>
    <mergeCell ref="EM5:EZ5"/>
    <mergeCell ref="FA5:FN5"/>
    <mergeCell ref="FO5:GB5"/>
    <mergeCell ref="GC5:GP5"/>
    <mergeCell ref="GQ5:HD5"/>
    <mergeCell ref="HE5:HR5"/>
    <mergeCell ref="HS5:IF5"/>
    <mergeCell ref="AX6:CT6"/>
    <mergeCell ref="CU6:DI6"/>
    <mergeCell ref="DJ6:DX6"/>
    <mergeCell ref="DY6:EL6"/>
    <mergeCell ref="EM6:EZ6"/>
    <mergeCell ref="FA6:FN6"/>
    <mergeCell ref="FO6:GB6"/>
    <mergeCell ref="GC6:GP6"/>
    <mergeCell ref="GQ6:HD6"/>
    <mergeCell ref="HE6:HR6"/>
    <mergeCell ref="HS6:IF6"/>
    <mergeCell ref="AX7:CT7"/>
    <mergeCell ref="CU7:DI7"/>
    <mergeCell ref="DJ7:DX7"/>
    <mergeCell ref="DY7:EL7"/>
    <mergeCell ref="EM7:EZ7"/>
    <mergeCell ref="FA7:FN7"/>
    <mergeCell ref="FO7:GB7"/>
    <mergeCell ref="GC7:GP7"/>
    <mergeCell ref="GQ7:HD7"/>
    <mergeCell ref="HE7:HR7"/>
    <mergeCell ref="HS7:IF7"/>
    <mergeCell ref="AX8:CT8"/>
    <mergeCell ref="CU8:DI8"/>
    <mergeCell ref="DJ8:DX8"/>
    <mergeCell ref="DY8:EL8"/>
    <mergeCell ref="EM8:EZ8"/>
    <mergeCell ref="FA8:FN8"/>
    <mergeCell ref="FO8:GB8"/>
    <mergeCell ref="GC8:GP8"/>
    <mergeCell ref="GQ8:HD8"/>
    <mergeCell ref="HE8:HR8"/>
    <mergeCell ref="HS8:IF8"/>
    <mergeCell ref="AX9:CT9"/>
    <mergeCell ref="CU9:DI9"/>
    <mergeCell ref="DJ9:DX9"/>
    <mergeCell ref="DY9:EL9"/>
    <mergeCell ref="EM9:EZ9"/>
    <mergeCell ref="FA9:FN9"/>
    <mergeCell ref="FO9:GB9"/>
    <mergeCell ref="GC9:GP9"/>
    <mergeCell ref="GQ9:HD9"/>
    <mergeCell ref="HE9:HR9"/>
    <mergeCell ref="HS9:IF9"/>
    <mergeCell ref="AX10:CT10"/>
    <mergeCell ref="CU10:DI10"/>
    <mergeCell ref="DJ10:DX10"/>
    <mergeCell ref="DY10:EL10"/>
    <mergeCell ref="EM10:EZ10"/>
    <mergeCell ref="FA10:FN10"/>
    <mergeCell ref="FO10:GB10"/>
    <mergeCell ref="GC10:GP10"/>
    <mergeCell ref="GQ10:HD10"/>
    <mergeCell ref="HE10:HR10"/>
    <mergeCell ref="HS10:IF10"/>
    <mergeCell ref="AX11:CT11"/>
    <mergeCell ref="CU11:DI11"/>
    <mergeCell ref="DJ11:DX11"/>
    <mergeCell ref="DY11:EL11"/>
    <mergeCell ref="EM11:EZ11"/>
    <mergeCell ref="FA11:FN11"/>
    <mergeCell ref="FO11:GB11"/>
    <mergeCell ref="GC11:GP11"/>
    <mergeCell ref="GQ11:HD11"/>
    <mergeCell ref="HE11:HR11"/>
    <mergeCell ref="HS11:IF11"/>
    <mergeCell ref="AX12:CT12"/>
    <mergeCell ref="CU12:DI12"/>
    <mergeCell ref="DJ12:DX12"/>
    <mergeCell ref="DY12:EL12"/>
    <mergeCell ref="EM12:EZ12"/>
    <mergeCell ref="FA12:FN12"/>
    <mergeCell ref="FO12:GB12"/>
    <mergeCell ref="GC12:GP12"/>
    <mergeCell ref="GQ12:HD12"/>
    <mergeCell ref="HE12:HR12"/>
    <mergeCell ref="HS12:IF12"/>
    <mergeCell ref="AX13:CT13"/>
    <mergeCell ref="CU13:DI13"/>
    <mergeCell ref="DJ13:DX13"/>
    <mergeCell ref="DY13:EL13"/>
    <mergeCell ref="EM13:EZ13"/>
    <mergeCell ref="FA13:FN13"/>
    <mergeCell ref="FO13:GB13"/>
    <mergeCell ref="GC13:GP13"/>
    <mergeCell ref="GQ13:HD13"/>
    <mergeCell ref="HE13:HR13"/>
    <mergeCell ref="HS13:IF13"/>
    <mergeCell ref="AX14:CT14"/>
    <mergeCell ref="CU14:DI14"/>
    <mergeCell ref="DJ14:DX14"/>
    <mergeCell ref="DY14:EL14"/>
    <mergeCell ref="EM14:EZ14"/>
    <mergeCell ref="FA14:FN14"/>
    <mergeCell ref="FO14:GB14"/>
    <mergeCell ref="GC14:GP14"/>
    <mergeCell ref="GQ14:HD14"/>
    <mergeCell ref="HE14:HR14"/>
    <mergeCell ref="HS14:IF14"/>
    <mergeCell ref="AX15:CT15"/>
    <mergeCell ref="CU15:DI15"/>
    <mergeCell ref="DJ15:DX15"/>
    <mergeCell ref="DY15:EL15"/>
    <mergeCell ref="EM15:EZ15"/>
    <mergeCell ref="FA15:FN15"/>
    <mergeCell ref="FO15:GB15"/>
    <mergeCell ref="GC15:GP15"/>
    <mergeCell ref="GQ15:HD15"/>
    <mergeCell ref="HE15:HR15"/>
    <mergeCell ref="HS15:IF15"/>
    <mergeCell ref="AX16:CT16"/>
    <mergeCell ref="CU16:DI16"/>
    <mergeCell ref="DJ16:DX16"/>
    <mergeCell ref="DY16:EL16"/>
    <mergeCell ref="EM16:EZ16"/>
    <mergeCell ref="FA16:FN16"/>
    <mergeCell ref="FO16:GB16"/>
    <mergeCell ref="GC16:GP16"/>
    <mergeCell ref="GQ16:HD16"/>
    <mergeCell ref="HE16:HR16"/>
    <mergeCell ref="HS16:IF16"/>
    <mergeCell ref="AX17:CT17"/>
    <mergeCell ref="CU17:DI17"/>
    <mergeCell ref="DJ17:DX17"/>
    <mergeCell ref="DY17:EL17"/>
    <mergeCell ref="EM17:EZ17"/>
    <mergeCell ref="FA17:FN17"/>
    <mergeCell ref="FO17:GB17"/>
    <mergeCell ref="GC17:GP17"/>
    <mergeCell ref="GQ17:HD17"/>
    <mergeCell ref="HE17:HR17"/>
    <mergeCell ref="HS17:IF17"/>
    <mergeCell ref="AX18:CT18"/>
    <mergeCell ref="CU18:DI18"/>
    <mergeCell ref="DJ18:DX18"/>
    <mergeCell ref="DY18:EL18"/>
    <mergeCell ref="EM18:EZ18"/>
    <mergeCell ref="FA18:FN18"/>
    <mergeCell ref="FO18:GB18"/>
    <mergeCell ref="GC18:GP18"/>
    <mergeCell ref="GQ18:HD18"/>
    <mergeCell ref="HE18:HR18"/>
    <mergeCell ref="HS18:IF18"/>
    <mergeCell ref="AX19:CT19"/>
    <mergeCell ref="CU19:DI19"/>
    <mergeCell ref="DJ19:DX19"/>
    <mergeCell ref="DY19:EL19"/>
    <mergeCell ref="EM19:EZ19"/>
    <mergeCell ref="FA19:FN19"/>
    <mergeCell ref="FO19:GB19"/>
    <mergeCell ref="GC19:GP19"/>
    <mergeCell ref="GQ19:HD19"/>
    <mergeCell ref="HE19:HR19"/>
    <mergeCell ref="HS19:IF19"/>
    <mergeCell ref="AX20:CT20"/>
    <mergeCell ref="CU20:DI20"/>
    <mergeCell ref="DJ20:DX20"/>
    <mergeCell ref="DY20:EL20"/>
    <mergeCell ref="EM20:EZ20"/>
    <mergeCell ref="FA20:FN20"/>
    <mergeCell ref="FO20:GB20"/>
    <mergeCell ref="GC20:GP20"/>
    <mergeCell ref="GQ20:HD20"/>
    <mergeCell ref="HE20:HR20"/>
    <mergeCell ref="HS20:IF20"/>
    <mergeCell ref="AX21:CT21"/>
    <mergeCell ref="CU21:DI21"/>
    <mergeCell ref="DJ21:DX21"/>
    <mergeCell ref="DY21:EL21"/>
    <mergeCell ref="EM21:EZ21"/>
    <mergeCell ref="FA21:FN21"/>
    <mergeCell ref="FO21:GB21"/>
    <mergeCell ref="GC21:GP21"/>
    <mergeCell ref="GQ21:HD21"/>
    <mergeCell ref="HE21:HR21"/>
    <mergeCell ref="HS21:IF21"/>
    <mergeCell ref="AX22:CT22"/>
    <mergeCell ref="CU22:DI22"/>
    <mergeCell ref="DJ22:DX22"/>
    <mergeCell ref="DY22:EL22"/>
    <mergeCell ref="EM22:EZ22"/>
    <mergeCell ref="FA22:FN22"/>
    <mergeCell ref="FO22:GB22"/>
    <mergeCell ref="GC22:GP22"/>
    <mergeCell ref="GQ22:HD22"/>
    <mergeCell ref="HE22:HR22"/>
    <mergeCell ref="HS22:IF22"/>
    <mergeCell ref="AX23:CT23"/>
    <mergeCell ref="CU23:DI23"/>
    <mergeCell ref="DJ23:DX23"/>
    <mergeCell ref="DY23:EL23"/>
    <mergeCell ref="EM23:EZ23"/>
    <mergeCell ref="FA23:FN23"/>
    <mergeCell ref="FO23:GB23"/>
    <mergeCell ref="GC23:GP23"/>
    <mergeCell ref="GQ23:HD23"/>
    <mergeCell ref="HE23:HR23"/>
    <mergeCell ref="HS23:IF23"/>
    <mergeCell ref="AX24:CT24"/>
    <mergeCell ref="CU24:DI24"/>
    <mergeCell ref="DJ24:DX24"/>
    <mergeCell ref="DY24:EL24"/>
    <mergeCell ref="GQ24:HD24"/>
    <mergeCell ref="HE24:HR24"/>
    <mergeCell ref="HS24:IF24"/>
    <mergeCell ref="EM24:EZ24"/>
    <mergeCell ref="FA24:FN24"/>
    <mergeCell ref="FO24:GB24"/>
    <mergeCell ref="GC24:GP24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V42"/>
  <sheetViews>
    <sheetView zoomScaleSheetLayoutView="100" zoomScalePageLayoutView="0" workbookViewId="0" topLeftCell="AW1">
      <selection activeCell="DJ10" sqref="DJ10:DX10"/>
    </sheetView>
  </sheetViews>
  <sheetFormatPr defaultColWidth="0.875" defaultRowHeight="12.75"/>
  <cols>
    <col min="1" max="48" width="0" style="24" hidden="1" customWidth="1"/>
    <col min="49" max="111" width="0.875" style="24" customWidth="1"/>
    <col min="112" max="112" width="0.2421875" style="24" customWidth="1"/>
    <col min="113" max="113" width="20.75390625" style="24" hidden="1" customWidth="1"/>
    <col min="114" max="127" width="0.875" style="24" customWidth="1"/>
    <col min="128" max="128" width="3.00390625" style="24" customWidth="1"/>
    <col min="129" max="141" width="0.875" style="24" customWidth="1"/>
    <col min="142" max="142" width="3.625" style="24" customWidth="1"/>
    <col min="143" max="168" width="0.875" style="24" customWidth="1"/>
    <col min="169" max="169" width="3.875" style="24" customWidth="1"/>
    <col min="170" max="170" width="0.6171875" style="24" customWidth="1"/>
    <col min="171" max="171" width="0.12890625" style="24" hidden="1" customWidth="1"/>
    <col min="172" max="183" width="0.875" style="24" customWidth="1"/>
    <col min="184" max="184" width="3.125" style="24" customWidth="1"/>
    <col min="185" max="185" width="2.375" style="24" hidden="1" customWidth="1"/>
    <col min="186" max="198" width="0.875" style="24" customWidth="1"/>
    <col min="199" max="199" width="0.12890625" style="24" customWidth="1"/>
    <col min="200" max="211" width="0.875" style="24" customWidth="1"/>
    <col min="212" max="212" width="5.625" style="24" customWidth="1"/>
    <col min="213" max="214" width="0" style="24" hidden="1" customWidth="1"/>
    <col min="215" max="224" width="0.875" style="24" customWidth="1"/>
    <col min="225" max="225" width="7.125" style="24" customWidth="1"/>
    <col min="226" max="226" width="0" style="24" hidden="1" customWidth="1"/>
    <col min="227" max="227" width="0.12890625" style="24" customWidth="1"/>
    <col min="228" max="228" width="0" style="24" hidden="1" customWidth="1"/>
    <col min="229" max="236" width="0.875" style="24" customWidth="1"/>
    <col min="237" max="237" width="3.25390625" style="24" customWidth="1"/>
    <col min="238" max="238" width="0.875" style="24" customWidth="1"/>
    <col min="239" max="239" width="1.875" style="24" customWidth="1"/>
    <col min="240" max="240" width="0.2421875" style="24" customWidth="1"/>
    <col min="241" max="16384" width="0.875" style="24" customWidth="1"/>
  </cols>
  <sheetData>
    <row r="1" spans="1:256" s="46" customFormat="1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29" t="s">
        <v>241</v>
      </c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s="28" customFormat="1" ht="27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02" t="s">
        <v>23</v>
      </c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 t="s">
        <v>81</v>
      </c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0" t="s">
        <v>126</v>
      </c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 t="s">
        <v>83</v>
      </c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 t="s">
        <v>84</v>
      </c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9"/>
      <c r="IG2" s="30"/>
      <c r="IH2" s="30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2" customFormat="1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197" t="s">
        <v>85</v>
      </c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 t="s">
        <v>86</v>
      </c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 t="s">
        <v>85</v>
      </c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 t="s">
        <v>86</v>
      </c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 t="s">
        <v>85</v>
      </c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 t="s">
        <v>86</v>
      </c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G3" s="33"/>
      <c r="IH3" s="33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s="32" customFormat="1" ht="121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 t="s">
        <v>87</v>
      </c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 t="s">
        <v>88</v>
      </c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 t="s">
        <v>87</v>
      </c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 t="s">
        <v>88</v>
      </c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 t="s">
        <v>87</v>
      </c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 t="s">
        <v>88</v>
      </c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5" customFormat="1" ht="31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34"/>
      <c r="AX5" s="167" t="s">
        <v>89</v>
      </c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9">
        <f>DY5+EM5</f>
        <v>0</v>
      </c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>
        <f>FO5+GC5</f>
        <v>0</v>
      </c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>
        <f>HE5+HS5</f>
        <v>0</v>
      </c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38" customFormat="1" ht="23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7"/>
      <c r="AX6" s="178" t="s">
        <v>90</v>
      </c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80">
        <f>DY6+EM6</f>
        <v>0</v>
      </c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72">
        <f>DY8+DY9</f>
        <v>0</v>
      </c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>
        <f>EM8+EM9</f>
        <v>0</v>
      </c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>
        <f>FO6+GC6</f>
        <v>0</v>
      </c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>
        <f>FO8+FO9</f>
        <v>0</v>
      </c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>
        <f>GC8+GC9</f>
        <v>0</v>
      </c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>
        <f>HE6+HS6</f>
        <v>0</v>
      </c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>
        <f>HG8+HG9</f>
        <v>0</v>
      </c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>
        <f>HU8+HU9</f>
        <v>0</v>
      </c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s="41" customFormat="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0"/>
      <c r="AX7" s="162" t="s">
        <v>91</v>
      </c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4">
        <f>DY7+EM7</f>
        <v>0</v>
      </c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1">
        <f>FO7+GC7</f>
        <v>0</v>
      </c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1">
        <f>HE7+HS7</f>
        <v>0</v>
      </c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0"/>
      <c r="HF7" s="170"/>
      <c r="HG7" s="243"/>
      <c r="HH7" s="243"/>
      <c r="HI7" s="243"/>
      <c r="HJ7" s="243"/>
      <c r="HK7" s="243"/>
      <c r="HL7" s="243"/>
      <c r="HM7" s="243"/>
      <c r="HN7" s="243"/>
      <c r="HO7" s="243"/>
      <c r="HP7" s="243"/>
      <c r="HQ7" s="243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41" customFormat="1" ht="39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40"/>
      <c r="AX8" s="193" t="s">
        <v>172</v>
      </c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5"/>
      <c r="CU8" s="248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50"/>
      <c r="DH8" s="73"/>
      <c r="DI8" s="73"/>
      <c r="DJ8" s="251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3"/>
      <c r="DY8" s="175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7"/>
      <c r="EM8" s="175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7"/>
      <c r="FA8" s="240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2"/>
      <c r="FO8" s="175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7"/>
      <c r="GC8" s="175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7"/>
      <c r="GQ8" s="74"/>
      <c r="GR8" s="240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2"/>
      <c r="HF8" s="84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85"/>
      <c r="HU8" s="175"/>
      <c r="HV8" s="176"/>
      <c r="HW8" s="176"/>
      <c r="HX8" s="176"/>
      <c r="HY8" s="176"/>
      <c r="HZ8" s="176"/>
      <c r="IA8" s="176"/>
      <c r="IB8" s="176"/>
      <c r="IC8" s="176"/>
      <c r="ID8" s="176"/>
      <c r="IE8" s="177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41" customFormat="1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40"/>
      <c r="AX9" s="212" t="s">
        <v>174</v>
      </c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4"/>
      <c r="CU9" s="248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50"/>
      <c r="DH9" s="73"/>
      <c r="DI9" s="73"/>
      <c r="DJ9" s="251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3"/>
      <c r="DY9" s="175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7"/>
      <c r="EM9" s="175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7"/>
      <c r="FA9" s="240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2"/>
      <c r="FO9" s="175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7"/>
      <c r="GC9" s="175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7"/>
      <c r="GQ9" s="74"/>
      <c r="GR9" s="240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2"/>
      <c r="HF9" s="84"/>
      <c r="HG9" s="244"/>
      <c r="HH9" s="245"/>
      <c r="HI9" s="245"/>
      <c r="HJ9" s="245"/>
      <c r="HK9" s="245"/>
      <c r="HL9" s="245"/>
      <c r="HM9" s="245"/>
      <c r="HN9" s="245"/>
      <c r="HO9" s="245"/>
      <c r="HP9" s="245"/>
      <c r="HQ9" s="246"/>
      <c r="HR9" s="85"/>
      <c r="HU9" s="175"/>
      <c r="HV9" s="176"/>
      <c r="HW9" s="176"/>
      <c r="HX9" s="176"/>
      <c r="HY9" s="176"/>
      <c r="HZ9" s="176"/>
      <c r="IA9" s="176"/>
      <c r="IB9" s="176"/>
      <c r="IC9" s="176"/>
      <c r="ID9" s="176"/>
      <c r="IE9" s="177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38" customFormat="1" ht="24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34"/>
      <c r="AX10" s="178" t="s">
        <v>95</v>
      </c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80">
        <f>DY10+EM10</f>
        <v>0</v>
      </c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72">
        <f>SUM(DY13:EL25)</f>
        <v>0</v>
      </c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>
        <f>SUM(EM13:EZ25)</f>
        <v>0</v>
      </c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>
        <f>FO10+GC10</f>
        <v>0</v>
      </c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>
        <f>SUM(FO13:GB25)</f>
        <v>0</v>
      </c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>
        <f>SUM(GC13:GP25)</f>
        <v>0</v>
      </c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>
        <f>HE10+HS10</f>
        <v>0</v>
      </c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>
        <f>SUM(HE13:HR25)</f>
        <v>0</v>
      </c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>
        <f>SUM(HS13:IF25)</f>
        <v>0</v>
      </c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1" customFormat="1" ht="12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40"/>
      <c r="AX11" s="162" t="s">
        <v>91</v>
      </c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41" customFormat="1" ht="31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40"/>
      <c r="AX12" s="254" t="s">
        <v>176</v>
      </c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6"/>
      <c r="CU12" s="248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50"/>
      <c r="DI12" s="73"/>
      <c r="DJ12" s="251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3"/>
      <c r="DY12" s="175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7"/>
      <c r="EM12" s="175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7"/>
      <c r="FA12" s="240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2"/>
      <c r="FO12" s="175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7"/>
      <c r="GC12" s="175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7"/>
      <c r="GQ12" s="74"/>
      <c r="GR12" s="240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2"/>
      <c r="HG12" s="175"/>
      <c r="HH12" s="176"/>
      <c r="HI12" s="176"/>
      <c r="HJ12" s="176"/>
      <c r="HK12" s="176"/>
      <c r="HL12" s="176"/>
      <c r="HM12" s="176"/>
      <c r="HN12" s="176"/>
      <c r="HO12" s="176"/>
      <c r="HP12" s="176"/>
      <c r="HQ12" s="177"/>
      <c r="HU12" s="175"/>
      <c r="HV12" s="176"/>
      <c r="HW12" s="176"/>
      <c r="HX12" s="176"/>
      <c r="HY12" s="176"/>
      <c r="HZ12" s="176"/>
      <c r="IA12" s="176"/>
      <c r="IB12" s="176"/>
      <c r="IC12" s="176"/>
      <c r="ID12" s="176"/>
      <c r="IE12" s="177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42" customFormat="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7"/>
      <c r="AX13" s="160" t="s">
        <v>96</v>
      </c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1" t="s">
        <v>97</v>
      </c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9">
        <f aca="true" t="shared" si="0" ref="DJ13:DJ25">DY13+EM13</f>
        <v>0</v>
      </c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8">
        <f aca="true" t="shared" si="1" ref="FA13:FA25">FO13+GC13</f>
        <v>0</v>
      </c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8">
        <f aca="true" t="shared" si="2" ref="GQ13:GQ25">HE13+HS13</f>
        <v>0</v>
      </c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s="42" customFormat="1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7"/>
      <c r="AX14" s="160" t="s">
        <v>98</v>
      </c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1" t="s">
        <v>99</v>
      </c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9">
        <f t="shared" si="0"/>
        <v>0</v>
      </c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8">
        <f t="shared" si="1"/>
        <v>0</v>
      </c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8">
        <f t="shared" si="2"/>
        <v>0</v>
      </c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s="42" customFormat="1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7"/>
      <c r="AX15" s="160" t="s">
        <v>100</v>
      </c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1" t="s">
        <v>101</v>
      </c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9">
        <f t="shared" si="0"/>
        <v>0</v>
      </c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8">
        <f t="shared" si="1"/>
        <v>0</v>
      </c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8">
        <f t="shared" si="2"/>
        <v>0</v>
      </c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2" customFormat="1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7"/>
      <c r="AX16" s="160" t="s">
        <v>102</v>
      </c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1" t="s">
        <v>103</v>
      </c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9">
        <f t="shared" si="0"/>
        <v>0</v>
      </c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8">
        <f t="shared" si="1"/>
        <v>0</v>
      </c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8">
        <f t="shared" si="2"/>
        <v>0</v>
      </c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2" customFormat="1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7"/>
      <c r="AX17" s="160" t="s">
        <v>104</v>
      </c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1" t="s">
        <v>105</v>
      </c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9">
        <f t="shared" si="0"/>
        <v>0</v>
      </c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8">
        <f t="shared" si="1"/>
        <v>0</v>
      </c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8">
        <f t="shared" si="2"/>
        <v>0</v>
      </c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2" customFormat="1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7"/>
      <c r="AX18" s="160" t="s">
        <v>106</v>
      </c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1" t="s">
        <v>107</v>
      </c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9">
        <f t="shared" si="0"/>
        <v>0</v>
      </c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8">
        <f t="shared" si="1"/>
        <v>0</v>
      </c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8">
        <f t="shared" si="2"/>
        <v>0</v>
      </c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s="42" customFormat="1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  <c r="AX19" s="160" t="s">
        <v>108</v>
      </c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1" t="s">
        <v>109</v>
      </c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9">
        <f t="shared" si="0"/>
        <v>0</v>
      </c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8">
        <f t="shared" si="1"/>
        <v>0</v>
      </c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8">
        <f t="shared" si="2"/>
        <v>0</v>
      </c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42" customFormat="1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7"/>
      <c r="AX20" s="160" t="s">
        <v>110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1" t="s">
        <v>111</v>
      </c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9">
        <f t="shared" si="0"/>
        <v>0</v>
      </c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8">
        <f t="shared" si="1"/>
        <v>0</v>
      </c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8">
        <f t="shared" si="2"/>
        <v>0</v>
      </c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s="42" customFormat="1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7"/>
      <c r="AX21" s="160" t="s">
        <v>112</v>
      </c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1" t="s">
        <v>113</v>
      </c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9">
        <f t="shared" si="0"/>
        <v>0</v>
      </c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8">
        <f t="shared" si="1"/>
        <v>0</v>
      </c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8">
        <f t="shared" si="2"/>
        <v>0</v>
      </c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s="42" customFormat="1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7"/>
      <c r="AX22" s="160" t="s">
        <v>114</v>
      </c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1" t="s">
        <v>115</v>
      </c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9">
        <f t="shared" si="0"/>
        <v>0</v>
      </c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8">
        <f t="shared" si="1"/>
        <v>0</v>
      </c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8">
        <f t="shared" si="2"/>
        <v>0</v>
      </c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s="42" customFormat="1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  <c r="AX23" s="160" t="s">
        <v>116</v>
      </c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1" t="s">
        <v>117</v>
      </c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9">
        <f t="shared" si="0"/>
        <v>0</v>
      </c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8">
        <f t="shared" si="1"/>
        <v>0</v>
      </c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8">
        <f t="shared" si="2"/>
        <v>0</v>
      </c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42" customFormat="1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160" t="s">
        <v>118</v>
      </c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 t="s">
        <v>119</v>
      </c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9">
        <f t="shared" si="0"/>
        <v>0</v>
      </c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8">
        <f t="shared" si="1"/>
        <v>0</v>
      </c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8">
        <f t="shared" si="2"/>
        <v>0</v>
      </c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42" customFormat="1" ht="33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7"/>
      <c r="AX25" s="160" t="s">
        <v>120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1" t="s">
        <v>121</v>
      </c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9">
        <f t="shared" si="0"/>
        <v>0</v>
      </c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8">
        <f t="shared" si="1"/>
        <v>0</v>
      </c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8">
        <f t="shared" si="2"/>
        <v>0</v>
      </c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42" customFormat="1" ht="33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232" t="s">
        <v>177</v>
      </c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4"/>
      <c r="CU26" s="184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6"/>
      <c r="DH26" s="75"/>
      <c r="DI26" s="75"/>
      <c r="DJ26" s="235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7"/>
      <c r="DY26" s="164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6"/>
      <c r="EM26" s="164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6"/>
      <c r="FA26" s="190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2"/>
      <c r="FO26" s="164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6"/>
      <c r="GC26" s="164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6"/>
      <c r="GQ26" s="76"/>
      <c r="GR26" s="190"/>
      <c r="GS26" s="191"/>
      <c r="GT26" s="191"/>
      <c r="GU26" s="191"/>
      <c r="GV26" s="191"/>
      <c r="GW26" s="191"/>
      <c r="GX26" s="191"/>
      <c r="GY26" s="191"/>
      <c r="GZ26" s="191"/>
      <c r="HA26" s="191"/>
      <c r="HB26" s="191"/>
      <c r="HC26" s="191"/>
      <c r="HD26" s="192"/>
      <c r="HG26" s="164"/>
      <c r="HH26" s="165"/>
      <c r="HI26" s="165"/>
      <c r="HJ26" s="165"/>
      <c r="HK26" s="165"/>
      <c r="HL26" s="165"/>
      <c r="HM26" s="165"/>
      <c r="HN26" s="165"/>
      <c r="HO26" s="165"/>
      <c r="HP26" s="165"/>
      <c r="HQ26" s="166"/>
      <c r="HU26" s="164"/>
      <c r="HV26" s="165"/>
      <c r="HW26" s="165"/>
      <c r="HX26" s="165"/>
      <c r="HY26" s="165"/>
      <c r="HZ26" s="165"/>
      <c r="IA26" s="165"/>
      <c r="IB26" s="165"/>
      <c r="IC26" s="165"/>
      <c r="ID26" s="165"/>
      <c r="IE26" s="16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s="42" customFormat="1" ht="23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7"/>
      <c r="AX27" s="160" t="s">
        <v>96</v>
      </c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1" t="s">
        <v>97</v>
      </c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9">
        <f>DY27+EM27</f>
        <v>0</v>
      </c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8">
        <f>FO27+GC27</f>
        <v>0</v>
      </c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8">
        <f>HE27+HS27</f>
        <v>0</v>
      </c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35" customFormat="1" ht="20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7"/>
      <c r="AX28" s="160" t="s">
        <v>98</v>
      </c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1" t="s">
        <v>99</v>
      </c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9">
        <f>DY28+EM28</f>
        <v>0</v>
      </c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8">
        <f>FO28+GC28</f>
        <v>0</v>
      </c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8">
        <f>HE28+HS28</f>
        <v>0</v>
      </c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50:240" ht="15">
      <c r="AX29" s="160" t="s">
        <v>100</v>
      </c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1" t="s">
        <v>101</v>
      </c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9">
        <f>DY29+EM29</f>
        <v>0</v>
      </c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8">
        <f>FO29+GC29</f>
        <v>0</v>
      </c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8">
        <f>HE29+HS29</f>
        <v>0</v>
      </c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</row>
    <row r="30" spans="50:240" ht="30" customHeight="1">
      <c r="AX30" s="260" t="s">
        <v>102</v>
      </c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1" t="s">
        <v>103</v>
      </c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2">
        <f>DY30+EM30</f>
        <v>0</v>
      </c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4">
        <f>FO30+GC30</f>
        <v>0</v>
      </c>
      <c r="FB30" s="264"/>
      <c r="FC30" s="264"/>
      <c r="FD30" s="264"/>
      <c r="FE30" s="264"/>
      <c r="FF30" s="264"/>
      <c r="FG30" s="264"/>
      <c r="FH30" s="264"/>
      <c r="FI30" s="264"/>
      <c r="FJ30" s="264"/>
      <c r="FK30" s="264"/>
      <c r="FL30" s="264"/>
      <c r="FM30" s="264"/>
      <c r="FN30" s="264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4">
        <f>HE30+HS30</f>
        <v>0</v>
      </c>
      <c r="GR30" s="264"/>
      <c r="GS30" s="264"/>
      <c r="GT30" s="264"/>
      <c r="GU30" s="264"/>
      <c r="GV30" s="264"/>
      <c r="GW30" s="264"/>
      <c r="GX30" s="264"/>
      <c r="GY30" s="264"/>
      <c r="GZ30" s="264"/>
      <c r="HA30" s="264"/>
      <c r="HB30" s="264"/>
      <c r="HC30" s="264"/>
      <c r="HD30" s="264"/>
      <c r="HE30" s="263"/>
      <c r="HF30" s="263"/>
      <c r="HG30" s="263"/>
      <c r="HH30" s="263"/>
      <c r="HI30" s="263"/>
      <c r="HJ30" s="263"/>
      <c r="HK30" s="263"/>
      <c r="HL30" s="263"/>
      <c r="HM30" s="263"/>
      <c r="HN30" s="263"/>
      <c r="HO30" s="263"/>
      <c r="HP30" s="263"/>
      <c r="HQ30" s="263"/>
      <c r="HR30" s="263"/>
      <c r="HS30" s="263"/>
      <c r="HT30" s="263"/>
      <c r="HU30" s="263"/>
      <c r="HV30" s="263"/>
      <c r="HW30" s="263"/>
      <c r="HX30" s="263"/>
      <c r="HY30" s="263"/>
      <c r="HZ30" s="263"/>
      <c r="IA30" s="263"/>
      <c r="IB30" s="263"/>
      <c r="IC30" s="263"/>
      <c r="ID30" s="263"/>
      <c r="IE30" s="263"/>
      <c r="IF30" s="263"/>
    </row>
    <row r="31" spans="50:240" ht="15">
      <c r="AX31" s="266" t="s">
        <v>104</v>
      </c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161" t="s">
        <v>105</v>
      </c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65"/>
      <c r="FB31" s="265"/>
      <c r="FC31" s="265"/>
      <c r="FD31" s="265"/>
      <c r="FE31" s="265"/>
      <c r="FF31" s="265"/>
      <c r="FG31" s="265"/>
      <c r="FH31" s="265"/>
      <c r="FI31" s="265"/>
      <c r="FJ31" s="265"/>
      <c r="FK31" s="265"/>
      <c r="FL31" s="265"/>
      <c r="FM31" s="265"/>
      <c r="FN31" s="265"/>
      <c r="FO31" s="231"/>
      <c r="FP31" s="231"/>
      <c r="FQ31" s="231"/>
      <c r="FR31" s="231"/>
      <c r="FS31" s="231"/>
      <c r="FT31" s="231"/>
      <c r="FU31" s="231"/>
      <c r="FV31" s="231"/>
      <c r="FW31" s="231"/>
      <c r="FX31" s="231"/>
      <c r="FY31" s="231"/>
      <c r="FZ31" s="231"/>
      <c r="GA31" s="231"/>
      <c r="GB31" s="231"/>
      <c r="GC31" s="231"/>
      <c r="GD31" s="231"/>
      <c r="GE31" s="231"/>
      <c r="GF31" s="231"/>
      <c r="GG31" s="231"/>
      <c r="GH31" s="231"/>
      <c r="GI31" s="231"/>
      <c r="GJ31" s="231"/>
      <c r="GK31" s="231"/>
      <c r="GL31" s="231"/>
      <c r="GM31" s="231"/>
      <c r="GN31" s="231"/>
      <c r="GO31" s="231"/>
      <c r="GP31" s="231"/>
      <c r="GQ31" s="265"/>
      <c r="GR31" s="265"/>
      <c r="GS31" s="265"/>
      <c r="GT31" s="265"/>
      <c r="GU31" s="265"/>
      <c r="GV31" s="265"/>
      <c r="GW31" s="265"/>
      <c r="GX31" s="265"/>
      <c r="GY31" s="265"/>
      <c r="GZ31" s="265"/>
      <c r="HA31" s="265"/>
      <c r="HB31" s="265"/>
      <c r="HC31" s="265"/>
      <c r="HD31" s="265"/>
      <c r="HE31" s="231"/>
      <c r="HF31" s="231"/>
      <c r="HG31" s="231"/>
      <c r="HH31" s="231"/>
      <c r="HI31" s="231"/>
      <c r="HJ31" s="231"/>
      <c r="HK31" s="231"/>
      <c r="HL31" s="231"/>
      <c r="HM31" s="231"/>
      <c r="HN31" s="231"/>
      <c r="HO31" s="231"/>
      <c r="HP31" s="231"/>
      <c r="HQ31" s="231"/>
      <c r="HR31" s="231"/>
      <c r="HS31" s="231"/>
      <c r="HT31" s="231"/>
      <c r="HU31" s="231"/>
      <c r="HV31" s="231"/>
      <c r="HW31" s="231"/>
      <c r="HX31" s="231"/>
      <c r="HY31" s="231"/>
      <c r="HZ31" s="231"/>
      <c r="IA31" s="231"/>
      <c r="IB31" s="231"/>
      <c r="IC31" s="231"/>
      <c r="ID31" s="231"/>
      <c r="IE31" s="231"/>
      <c r="IF31" s="231"/>
    </row>
    <row r="32" spans="50:240" ht="15">
      <c r="AX32" s="160" t="s">
        <v>106</v>
      </c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1" t="s">
        <v>107</v>
      </c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  <c r="FM32" s="265"/>
      <c r="FN32" s="265"/>
      <c r="FO32" s="231"/>
      <c r="FP32" s="231"/>
      <c r="FQ32" s="231"/>
      <c r="FR32" s="231"/>
      <c r="FS32" s="231"/>
      <c r="FT32" s="231"/>
      <c r="FU32" s="231"/>
      <c r="FV32" s="231"/>
      <c r="FW32" s="231"/>
      <c r="FX32" s="231"/>
      <c r="FY32" s="231"/>
      <c r="FZ32" s="231"/>
      <c r="GA32" s="231"/>
      <c r="GB32" s="231"/>
      <c r="GC32" s="231"/>
      <c r="GD32" s="231"/>
      <c r="GE32" s="231"/>
      <c r="GF32" s="231"/>
      <c r="GG32" s="231"/>
      <c r="GH32" s="231"/>
      <c r="GI32" s="231"/>
      <c r="GJ32" s="231"/>
      <c r="GK32" s="231"/>
      <c r="GL32" s="231"/>
      <c r="GM32" s="231"/>
      <c r="GN32" s="231"/>
      <c r="GO32" s="231"/>
      <c r="GP32" s="231"/>
      <c r="GQ32" s="265"/>
      <c r="GR32" s="265"/>
      <c r="GS32" s="265"/>
      <c r="GT32" s="265"/>
      <c r="GU32" s="265"/>
      <c r="GV32" s="265"/>
      <c r="GW32" s="265"/>
      <c r="GX32" s="265"/>
      <c r="GY32" s="265"/>
      <c r="GZ32" s="265"/>
      <c r="HA32" s="265"/>
      <c r="HB32" s="265"/>
      <c r="HC32" s="265"/>
      <c r="HD32" s="265"/>
      <c r="HE32" s="231"/>
      <c r="HF32" s="231"/>
      <c r="HG32" s="231"/>
      <c r="HH32" s="231"/>
      <c r="HI32" s="231"/>
      <c r="HJ32" s="231"/>
      <c r="HK32" s="231"/>
      <c r="HL32" s="231"/>
      <c r="HM32" s="231"/>
      <c r="HN32" s="231"/>
      <c r="HO32" s="231"/>
      <c r="HP32" s="231"/>
      <c r="HQ32" s="231"/>
      <c r="HR32" s="231"/>
      <c r="HS32" s="231"/>
      <c r="HT32" s="231"/>
      <c r="HU32" s="231"/>
      <c r="HV32" s="231"/>
      <c r="HW32" s="231"/>
      <c r="HX32" s="231"/>
      <c r="HY32" s="231"/>
      <c r="HZ32" s="231"/>
      <c r="IA32" s="231"/>
      <c r="IB32" s="231"/>
      <c r="IC32" s="231"/>
      <c r="ID32" s="231"/>
      <c r="IE32" s="231"/>
      <c r="IF32" s="231"/>
    </row>
    <row r="33" spans="50:240" ht="15">
      <c r="AX33" s="160" t="s">
        <v>108</v>
      </c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1" t="s">
        <v>109</v>
      </c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65"/>
      <c r="FB33" s="265"/>
      <c r="FC33" s="265"/>
      <c r="FD33" s="265"/>
      <c r="FE33" s="265"/>
      <c r="FF33" s="265"/>
      <c r="FG33" s="265"/>
      <c r="FH33" s="265"/>
      <c r="FI33" s="265"/>
      <c r="FJ33" s="265"/>
      <c r="FK33" s="265"/>
      <c r="FL33" s="265"/>
      <c r="FM33" s="265"/>
      <c r="FN33" s="265"/>
      <c r="FO33" s="231"/>
      <c r="FP33" s="231"/>
      <c r="FQ33" s="231"/>
      <c r="FR33" s="231"/>
      <c r="FS33" s="231"/>
      <c r="FT33" s="231"/>
      <c r="FU33" s="231"/>
      <c r="FV33" s="231"/>
      <c r="FW33" s="231"/>
      <c r="FX33" s="231"/>
      <c r="FY33" s="231"/>
      <c r="FZ33" s="231"/>
      <c r="GA33" s="231"/>
      <c r="GB33" s="231"/>
      <c r="GC33" s="231"/>
      <c r="GD33" s="231"/>
      <c r="GE33" s="231"/>
      <c r="GF33" s="231"/>
      <c r="GG33" s="231"/>
      <c r="GH33" s="231"/>
      <c r="GI33" s="231"/>
      <c r="GJ33" s="231"/>
      <c r="GK33" s="231"/>
      <c r="GL33" s="231"/>
      <c r="GM33" s="231"/>
      <c r="GN33" s="231"/>
      <c r="GO33" s="231"/>
      <c r="GP33" s="231"/>
      <c r="GQ33" s="265"/>
      <c r="GR33" s="265"/>
      <c r="GS33" s="265"/>
      <c r="GT33" s="265"/>
      <c r="GU33" s="265"/>
      <c r="GV33" s="265"/>
      <c r="GW33" s="265"/>
      <c r="GX33" s="265"/>
      <c r="GY33" s="265"/>
      <c r="GZ33" s="265"/>
      <c r="HA33" s="265"/>
      <c r="HB33" s="265"/>
      <c r="HC33" s="265"/>
      <c r="HD33" s="265"/>
      <c r="HE33" s="231"/>
      <c r="HF33" s="231"/>
      <c r="HG33" s="231"/>
      <c r="HH33" s="231"/>
      <c r="HI33" s="231"/>
      <c r="HJ33" s="231"/>
      <c r="HK33" s="231"/>
      <c r="HL33" s="231"/>
      <c r="HM33" s="231"/>
      <c r="HN33" s="231"/>
      <c r="HO33" s="231"/>
      <c r="HP33" s="231"/>
      <c r="HQ33" s="231"/>
      <c r="HR33" s="231"/>
      <c r="HS33" s="231"/>
      <c r="HT33" s="231"/>
      <c r="HU33" s="231"/>
      <c r="HV33" s="231"/>
      <c r="HW33" s="231"/>
      <c r="HX33" s="231"/>
      <c r="HY33" s="231"/>
      <c r="HZ33" s="231"/>
      <c r="IA33" s="231"/>
      <c r="IB33" s="231"/>
      <c r="IC33" s="231"/>
      <c r="ID33" s="231"/>
      <c r="IE33" s="231"/>
      <c r="IF33" s="231"/>
    </row>
    <row r="34" spans="50:240" ht="15">
      <c r="AX34" s="160" t="s">
        <v>110</v>
      </c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1" t="s">
        <v>111</v>
      </c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65"/>
      <c r="FB34" s="265"/>
      <c r="FC34" s="265"/>
      <c r="FD34" s="265"/>
      <c r="FE34" s="265"/>
      <c r="FF34" s="265"/>
      <c r="FG34" s="265"/>
      <c r="FH34" s="265"/>
      <c r="FI34" s="265"/>
      <c r="FJ34" s="265"/>
      <c r="FK34" s="265"/>
      <c r="FL34" s="265"/>
      <c r="FM34" s="265"/>
      <c r="FN34" s="265"/>
      <c r="FO34" s="231"/>
      <c r="FP34" s="231"/>
      <c r="FQ34" s="231"/>
      <c r="FR34" s="231"/>
      <c r="FS34" s="231"/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1"/>
      <c r="GF34" s="231"/>
      <c r="GG34" s="231"/>
      <c r="GH34" s="231"/>
      <c r="GI34" s="231"/>
      <c r="GJ34" s="231"/>
      <c r="GK34" s="231"/>
      <c r="GL34" s="231"/>
      <c r="GM34" s="231"/>
      <c r="GN34" s="231"/>
      <c r="GO34" s="231"/>
      <c r="GP34" s="231"/>
      <c r="GQ34" s="265"/>
      <c r="GR34" s="265"/>
      <c r="GS34" s="265"/>
      <c r="GT34" s="265"/>
      <c r="GU34" s="265"/>
      <c r="GV34" s="265"/>
      <c r="GW34" s="265"/>
      <c r="GX34" s="265"/>
      <c r="GY34" s="265"/>
      <c r="GZ34" s="265"/>
      <c r="HA34" s="265"/>
      <c r="HB34" s="265"/>
      <c r="HC34" s="265"/>
      <c r="HD34" s="265"/>
      <c r="HE34" s="231"/>
      <c r="HF34" s="231"/>
      <c r="HG34" s="231"/>
      <c r="HH34" s="231"/>
      <c r="HI34" s="231"/>
      <c r="HJ34" s="231"/>
      <c r="HK34" s="231"/>
      <c r="HL34" s="231"/>
      <c r="HM34" s="231"/>
      <c r="HN34" s="231"/>
      <c r="HO34" s="231"/>
      <c r="HP34" s="231"/>
      <c r="HQ34" s="231"/>
      <c r="HR34" s="231"/>
      <c r="HS34" s="231"/>
      <c r="HT34" s="231"/>
      <c r="HU34" s="231"/>
      <c r="HV34" s="231"/>
      <c r="HW34" s="231"/>
      <c r="HX34" s="231"/>
      <c r="HY34" s="231"/>
      <c r="HZ34" s="231"/>
      <c r="IA34" s="231"/>
      <c r="IB34" s="231"/>
      <c r="IC34" s="231"/>
      <c r="ID34" s="231"/>
      <c r="IE34" s="231"/>
      <c r="IF34" s="231"/>
    </row>
    <row r="35" spans="50:240" ht="15">
      <c r="AX35" s="160" t="s">
        <v>112</v>
      </c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1" t="s">
        <v>113</v>
      </c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65"/>
      <c r="FB35" s="265"/>
      <c r="FC35" s="265"/>
      <c r="FD35" s="265"/>
      <c r="FE35" s="265"/>
      <c r="FF35" s="265"/>
      <c r="FG35" s="265"/>
      <c r="FH35" s="265"/>
      <c r="FI35" s="265"/>
      <c r="FJ35" s="265"/>
      <c r="FK35" s="265"/>
      <c r="FL35" s="265"/>
      <c r="FM35" s="265"/>
      <c r="FN35" s="265"/>
      <c r="FO35" s="231"/>
      <c r="FP35" s="231"/>
      <c r="FQ35" s="231"/>
      <c r="FR35" s="231"/>
      <c r="FS35" s="231"/>
      <c r="FT35" s="231"/>
      <c r="FU35" s="231"/>
      <c r="FV35" s="231"/>
      <c r="FW35" s="231"/>
      <c r="FX35" s="231"/>
      <c r="FY35" s="231"/>
      <c r="FZ35" s="231"/>
      <c r="GA35" s="231"/>
      <c r="GB35" s="231"/>
      <c r="GC35" s="231"/>
      <c r="GD35" s="231"/>
      <c r="GE35" s="231"/>
      <c r="GF35" s="231"/>
      <c r="GG35" s="231"/>
      <c r="GH35" s="231"/>
      <c r="GI35" s="231"/>
      <c r="GJ35" s="231"/>
      <c r="GK35" s="231"/>
      <c r="GL35" s="231"/>
      <c r="GM35" s="231"/>
      <c r="GN35" s="231"/>
      <c r="GO35" s="231"/>
      <c r="GP35" s="231"/>
      <c r="GQ35" s="265"/>
      <c r="GR35" s="265"/>
      <c r="GS35" s="265"/>
      <c r="GT35" s="265"/>
      <c r="GU35" s="265"/>
      <c r="GV35" s="265"/>
      <c r="GW35" s="265"/>
      <c r="GX35" s="265"/>
      <c r="GY35" s="265"/>
      <c r="GZ35" s="265"/>
      <c r="HA35" s="265"/>
      <c r="HB35" s="265"/>
      <c r="HC35" s="265"/>
      <c r="HD35" s="265"/>
      <c r="HE35" s="231"/>
      <c r="HF35" s="231"/>
      <c r="HG35" s="231"/>
      <c r="HH35" s="231"/>
      <c r="HI35" s="231"/>
      <c r="HJ35" s="231"/>
      <c r="HK35" s="231"/>
      <c r="HL35" s="231"/>
      <c r="HM35" s="231"/>
      <c r="HN35" s="231"/>
      <c r="HO35" s="231"/>
      <c r="HP35" s="231"/>
      <c r="HQ35" s="231"/>
      <c r="HR35" s="231"/>
      <c r="HS35" s="231"/>
      <c r="HT35" s="231"/>
      <c r="HU35" s="231"/>
      <c r="HV35" s="231"/>
      <c r="HW35" s="231"/>
      <c r="HX35" s="231"/>
      <c r="HY35" s="231"/>
      <c r="HZ35" s="231"/>
      <c r="IA35" s="231"/>
      <c r="IB35" s="231"/>
      <c r="IC35" s="231"/>
      <c r="ID35" s="231"/>
      <c r="IE35" s="231"/>
      <c r="IF35" s="231"/>
    </row>
    <row r="36" spans="50:240" ht="15">
      <c r="AX36" s="160" t="s">
        <v>114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1" t="s">
        <v>115</v>
      </c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65"/>
      <c r="FB36" s="265"/>
      <c r="FC36" s="265"/>
      <c r="FD36" s="265"/>
      <c r="FE36" s="265"/>
      <c r="FF36" s="265"/>
      <c r="FG36" s="265"/>
      <c r="FH36" s="265"/>
      <c r="FI36" s="265"/>
      <c r="FJ36" s="265"/>
      <c r="FK36" s="265"/>
      <c r="FL36" s="265"/>
      <c r="FM36" s="265"/>
      <c r="FN36" s="265"/>
      <c r="FO36" s="231"/>
      <c r="FP36" s="231"/>
      <c r="FQ36" s="231"/>
      <c r="FR36" s="231"/>
      <c r="FS36" s="231"/>
      <c r="FT36" s="231"/>
      <c r="FU36" s="231"/>
      <c r="FV36" s="231"/>
      <c r="FW36" s="231"/>
      <c r="FX36" s="231"/>
      <c r="FY36" s="231"/>
      <c r="FZ36" s="231"/>
      <c r="GA36" s="231"/>
      <c r="GB36" s="231"/>
      <c r="GC36" s="231"/>
      <c r="GD36" s="231"/>
      <c r="GE36" s="231"/>
      <c r="GF36" s="231"/>
      <c r="GG36" s="231"/>
      <c r="GH36" s="231"/>
      <c r="GI36" s="231"/>
      <c r="GJ36" s="231"/>
      <c r="GK36" s="231"/>
      <c r="GL36" s="231"/>
      <c r="GM36" s="231"/>
      <c r="GN36" s="231"/>
      <c r="GO36" s="231"/>
      <c r="GP36" s="231"/>
      <c r="GQ36" s="265"/>
      <c r="GR36" s="265"/>
      <c r="GS36" s="265"/>
      <c r="GT36" s="265"/>
      <c r="GU36" s="265"/>
      <c r="GV36" s="265"/>
      <c r="GW36" s="265"/>
      <c r="GX36" s="265"/>
      <c r="GY36" s="265"/>
      <c r="GZ36" s="265"/>
      <c r="HA36" s="265"/>
      <c r="HB36" s="265"/>
      <c r="HC36" s="265"/>
      <c r="HD36" s="265"/>
      <c r="HE36" s="231"/>
      <c r="HF36" s="231"/>
      <c r="HG36" s="231"/>
      <c r="HH36" s="231"/>
      <c r="HI36" s="231"/>
      <c r="HJ36" s="231"/>
      <c r="HK36" s="231"/>
      <c r="HL36" s="231"/>
      <c r="HM36" s="231"/>
      <c r="HN36" s="231"/>
      <c r="HO36" s="231"/>
      <c r="HP36" s="231"/>
      <c r="HQ36" s="231"/>
      <c r="HR36" s="231"/>
      <c r="HS36" s="231"/>
      <c r="HT36" s="231"/>
      <c r="HU36" s="231"/>
      <c r="HV36" s="231"/>
      <c r="HW36" s="231"/>
      <c r="HX36" s="231"/>
      <c r="HY36" s="231"/>
      <c r="HZ36" s="231"/>
      <c r="IA36" s="231"/>
      <c r="IB36" s="231"/>
      <c r="IC36" s="231"/>
      <c r="ID36" s="231"/>
      <c r="IE36" s="231"/>
      <c r="IF36" s="231"/>
    </row>
    <row r="37" spans="50:240" ht="15">
      <c r="AX37" s="160" t="s">
        <v>116</v>
      </c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1" t="s">
        <v>117</v>
      </c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65"/>
      <c r="FB37" s="265"/>
      <c r="FC37" s="265"/>
      <c r="FD37" s="265"/>
      <c r="FE37" s="265"/>
      <c r="FF37" s="265"/>
      <c r="FG37" s="265"/>
      <c r="FH37" s="265"/>
      <c r="FI37" s="265"/>
      <c r="FJ37" s="265"/>
      <c r="FK37" s="265"/>
      <c r="FL37" s="265"/>
      <c r="FM37" s="265"/>
      <c r="FN37" s="265"/>
      <c r="FO37" s="231"/>
      <c r="FP37" s="231"/>
      <c r="FQ37" s="231"/>
      <c r="FR37" s="231"/>
      <c r="FS37" s="231"/>
      <c r="FT37" s="231"/>
      <c r="FU37" s="231"/>
      <c r="FV37" s="231"/>
      <c r="FW37" s="231"/>
      <c r="FX37" s="231"/>
      <c r="FY37" s="231"/>
      <c r="FZ37" s="231"/>
      <c r="GA37" s="231"/>
      <c r="GB37" s="231"/>
      <c r="GC37" s="231"/>
      <c r="GD37" s="231"/>
      <c r="GE37" s="231"/>
      <c r="GF37" s="231"/>
      <c r="GG37" s="231"/>
      <c r="GH37" s="231"/>
      <c r="GI37" s="231"/>
      <c r="GJ37" s="231"/>
      <c r="GK37" s="231"/>
      <c r="GL37" s="231"/>
      <c r="GM37" s="231"/>
      <c r="GN37" s="231"/>
      <c r="GO37" s="231"/>
      <c r="GP37" s="231"/>
      <c r="GQ37" s="265"/>
      <c r="GR37" s="265"/>
      <c r="GS37" s="265"/>
      <c r="GT37" s="265"/>
      <c r="GU37" s="265"/>
      <c r="GV37" s="265"/>
      <c r="GW37" s="265"/>
      <c r="GX37" s="265"/>
      <c r="GY37" s="265"/>
      <c r="GZ37" s="265"/>
      <c r="HA37" s="265"/>
      <c r="HB37" s="265"/>
      <c r="HC37" s="265"/>
      <c r="HD37" s="265"/>
      <c r="HE37" s="231"/>
      <c r="HF37" s="231"/>
      <c r="HG37" s="231"/>
      <c r="HH37" s="231"/>
      <c r="HI37" s="231"/>
      <c r="HJ37" s="231"/>
      <c r="HK37" s="231"/>
      <c r="HL37" s="231"/>
      <c r="HM37" s="231"/>
      <c r="HN37" s="231"/>
      <c r="HO37" s="231"/>
      <c r="HP37" s="231"/>
      <c r="HQ37" s="231"/>
      <c r="HR37" s="231"/>
      <c r="HS37" s="231"/>
      <c r="HT37" s="231"/>
      <c r="HU37" s="231"/>
      <c r="HV37" s="231"/>
      <c r="HW37" s="231"/>
      <c r="HX37" s="231"/>
      <c r="HY37" s="231"/>
      <c r="HZ37" s="231"/>
      <c r="IA37" s="231"/>
      <c r="IB37" s="231"/>
      <c r="IC37" s="231"/>
      <c r="ID37" s="231"/>
      <c r="IE37" s="231"/>
      <c r="IF37" s="231"/>
    </row>
    <row r="38" spans="50:240" ht="15">
      <c r="AX38" s="160" t="s">
        <v>118</v>
      </c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1" t="s">
        <v>119</v>
      </c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65"/>
      <c r="FB38" s="265"/>
      <c r="FC38" s="265"/>
      <c r="FD38" s="265"/>
      <c r="FE38" s="265"/>
      <c r="FF38" s="265"/>
      <c r="FG38" s="265"/>
      <c r="FH38" s="265"/>
      <c r="FI38" s="265"/>
      <c r="FJ38" s="265"/>
      <c r="FK38" s="265"/>
      <c r="FL38" s="265"/>
      <c r="FM38" s="265"/>
      <c r="FN38" s="265"/>
      <c r="FO38" s="231"/>
      <c r="FP38" s="231"/>
      <c r="FQ38" s="231"/>
      <c r="FR38" s="231"/>
      <c r="FS38" s="231"/>
      <c r="FT38" s="231"/>
      <c r="FU38" s="231"/>
      <c r="FV38" s="231"/>
      <c r="FW38" s="231"/>
      <c r="FX38" s="231"/>
      <c r="FY38" s="231"/>
      <c r="FZ38" s="231"/>
      <c r="GA38" s="231"/>
      <c r="GB38" s="231"/>
      <c r="GC38" s="231"/>
      <c r="GD38" s="231"/>
      <c r="GE38" s="231"/>
      <c r="GF38" s="231"/>
      <c r="GG38" s="231"/>
      <c r="GH38" s="231"/>
      <c r="GI38" s="231"/>
      <c r="GJ38" s="231"/>
      <c r="GK38" s="231"/>
      <c r="GL38" s="231"/>
      <c r="GM38" s="231"/>
      <c r="GN38" s="231"/>
      <c r="GO38" s="231"/>
      <c r="GP38" s="231"/>
      <c r="GQ38" s="265"/>
      <c r="GR38" s="265"/>
      <c r="GS38" s="265"/>
      <c r="GT38" s="265"/>
      <c r="GU38" s="265"/>
      <c r="GV38" s="265"/>
      <c r="GW38" s="265"/>
      <c r="GX38" s="265"/>
      <c r="GY38" s="265"/>
      <c r="GZ38" s="265"/>
      <c r="HA38" s="265"/>
      <c r="HB38" s="265"/>
      <c r="HC38" s="265"/>
      <c r="HD38" s="265"/>
      <c r="HE38" s="231"/>
      <c r="HF38" s="231"/>
      <c r="HG38" s="231"/>
      <c r="HH38" s="231"/>
      <c r="HI38" s="231"/>
      <c r="HJ38" s="231"/>
      <c r="HK38" s="231"/>
      <c r="HL38" s="231"/>
      <c r="HM38" s="231"/>
      <c r="HN38" s="231"/>
      <c r="HO38" s="231"/>
      <c r="HP38" s="231"/>
      <c r="HQ38" s="231"/>
      <c r="HR38" s="231"/>
      <c r="HS38" s="231"/>
      <c r="HT38" s="231"/>
      <c r="HU38" s="231"/>
      <c r="HV38" s="231"/>
      <c r="HW38" s="231"/>
      <c r="HX38" s="231"/>
      <c r="HY38" s="231"/>
      <c r="HZ38" s="231"/>
      <c r="IA38" s="231"/>
      <c r="IB38" s="231"/>
      <c r="IC38" s="231"/>
      <c r="ID38" s="231"/>
      <c r="IE38" s="231"/>
      <c r="IF38" s="231"/>
    </row>
    <row r="39" spans="50:240" ht="30.75" customHeight="1">
      <c r="AX39" s="160" t="s">
        <v>120</v>
      </c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1" t="s">
        <v>121</v>
      </c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231"/>
      <c r="EX39" s="231"/>
      <c r="EY39" s="231"/>
      <c r="EZ39" s="231"/>
      <c r="FA39" s="265"/>
      <c r="FB39" s="265"/>
      <c r="FC39" s="265"/>
      <c r="FD39" s="265"/>
      <c r="FE39" s="265"/>
      <c r="FF39" s="265"/>
      <c r="FG39" s="265"/>
      <c r="FH39" s="265"/>
      <c r="FI39" s="265"/>
      <c r="FJ39" s="265"/>
      <c r="FK39" s="265"/>
      <c r="FL39" s="265"/>
      <c r="FM39" s="265"/>
      <c r="FN39" s="265"/>
      <c r="FO39" s="231"/>
      <c r="FP39" s="231"/>
      <c r="FQ39" s="231"/>
      <c r="FR39" s="231"/>
      <c r="FS39" s="231"/>
      <c r="FT39" s="231"/>
      <c r="FU39" s="231"/>
      <c r="FV39" s="231"/>
      <c r="FW39" s="231"/>
      <c r="FX39" s="231"/>
      <c r="FY39" s="231"/>
      <c r="FZ39" s="231"/>
      <c r="GA39" s="231"/>
      <c r="GB39" s="231"/>
      <c r="GC39" s="231"/>
      <c r="GD39" s="231"/>
      <c r="GE39" s="231"/>
      <c r="GF39" s="231"/>
      <c r="GG39" s="231"/>
      <c r="GH39" s="231"/>
      <c r="GI39" s="231"/>
      <c r="GJ39" s="231"/>
      <c r="GK39" s="231"/>
      <c r="GL39" s="231"/>
      <c r="GM39" s="231"/>
      <c r="GN39" s="231"/>
      <c r="GO39" s="231"/>
      <c r="GP39" s="231"/>
      <c r="GQ39" s="265"/>
      <c r="GR39" s="265"/>
      <c r="GS39" s="265"/>
      <c r="GT39" s="265"/>
      <c r="GU39" s="265"/>
      <c r="GV39" s="265"/>
      <c r="GW39" s="265"/>
      <c r="GX39" s="265"/>
      <c r="GY39" s="265"/>
      <c r="GZ39" s="265"/>
      <c r="HA39" s="265"/>
      <c r="HB39" s="265"/>
      <c r="HC39" s="265"/>
      <c r="HD39" s="265"/>
      <c r="HE39" s="231"/>
      <c r="HF39" s="231"/>
      <c r="HG39" s="231"/>
      <c r="HH39" s="231"/>
      <c r="HI39" s="231"/>
      <c r="HJ39" s="231"/>
      <c r="HK39" s="231"/>
      <c r="HL39" s="231"/>
      <c r="HM39" s="231"/>
      <c r="HN39" s="231"/>
      <c r="HO39" s="231"/>
      <c r="HP39" s="231"/>
      <c r="HQ39" s="231"/>
      <c r="HR39" s="231"/>
      <c r="HS39" s="231"/>
      <c r="HT39" s="231"/>
      <c r="HU39" s="231"/>
      <c r="HV39" s="231"/>
      <c r="HW39" s="231"/>
      <c r="HX39" s="231"/>
      <c r="HY39" s="231"/>
      <c r="HZ39" s="231"/>
      <c r="IA39" s="231"/>
      <c r="IB39" s="231"/>
      <c r="IC39" s="231"/>
      <c r="ID39" s="231"/>
      <c r="IE39" s="231"/>
      <c r="IF39" s="231"/>
    </row>
    <row r="40" spans="50:240" ht="15">
      <c r="AX40" s="257" t="s">
        <v>122</v>
      </c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88"/>
      <c r="DI40" s="88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67"/>
      <c r="DZ40" s="268"/>
      <c r="EA40" s="268"/>
      <c r="EB40" s="268"/>
      <c r="EC40" s="268"/>
      <c r="ED40" s="268"/>
      <c r="EE40" s="268"/>
      <c r="EF40" s="268"/>
      <c r="EG40" s="268"/>
      <c r="EH40" s="268"/>
      <c r="EI40" s="268"/>
      <c r="EJ40" s="268"/>
      <c r="EK40" s="268"/>
      <c r="EL40" s="269"/>
      <c r="EM40" s="267"/>
      <c r="EN40" s="268"/>
      <c r="EO40" s="268"/>
      <c r="EP40" s="268"/>
      <c r="EQ40" s="268"/>
      <c r="ER40" s="268"/>
      <c r="ES40" s="268"/>
      <c r="ET40" s="268"/>
      <c r="EU40" s="268"/>
      <c r="EV40" s="268"/>
      <c r="EW40" s="268"/>
      <c r="EX40" s="268"/>
      <c r="EY40" s="268"/>
      <c r="EZ40" s="269"/>
      <c r="FA40" s="270"/>
      <c r="FB40" s="271"/>
      <c r="FC40" s="271"/>
      <c r="FD40" s="271"/>
      <c r="FE40" s="271"/>
      <c r="FF40" s="271"/>
      <c r="FG40" s="271"/>
      <c r="FH40" s="271"/>
      <c r="FI40" s="271"/>
      <c r="FJ40" s="271"/>
      <c r="FK40" s="271"/>
      <c r="FL40" s="271"/>
      <c r="FM40" s="271"/>
      <c r="FN40" s="272"/>
      <c r="FO40" s="267"/>
      <c r="FP40" s="268"/>
      <c r="FQ40" s="268"/>
      <c r="FR40" s="268"/>
      <c r="FS40" s="268"/>
      <c r="FT40" s="268"/>
      <c r="FU40" s="268"/>
      <c r="FV40" s="268"/>
      <c r="FW40" s="268"/>
      <c r="FX40" s="268"/>
      <c r="FY40" s="268"/>
      <c r="FZ40" s="268"/>
      <c r="GA40" s="268"/>
      <c r="GB40" s="269"/>
      <c r="GC40" s="267"/>
      <c r="GD40" s="268"/>
      <c r="GE40" s="268"/>
      <c r="GF40" s="268"/>
      <c r="GG40" s="268"/>
      <c r="GH40" s="268"/>
      <c r="GI40" s="268"/>
      <c r="GJ40" s="268"/>
      <c r="GK40" s="268"/>
      <c r="GL40" s="268"/>
      <c r="GM40" s="268"/>
      <c r="GN40" s="268"/>
      <c r="GO40" s="268"/>
      <c r="GP40" s="269"/>
      <c r="GQ40" s="90"/>
      <c r="GR40" s="270"/>
      <c r="GS40" s="271"/>
      <c r="GT40" s="271"/>
      <c r="GU40" s="271"/>
      <c r="GV40" s="271"/>
      <c r="GW40" s="271"/>
      <c r="GX40" s="271"/>
      <c r="GY40" s="271"/>
      <c r="GZ40" s="271"/>
      <c r="HA40" s="271"/>
      <c r="HB40" s="271"/>
      <c r="HC40" s="271"/>
      <c r="HD40" s="272"/>
      <c r="HE40" s="89"/>
      <c r="HF40" s="89"/>
      <c r="HG40" s="267"/>
      <c r="HH40" s="268"/>
      <c r="HI40" s="268"/>
      <c r="HJ40" s="268"/>
      <c r="HK40" s="268"/>
      <c r="HL40" s="268"/>
      <c r="HM40" s="268"/>
      <c r="HN40" s="268"/>
      <c r="HO40" s="268"/>
      <c r="HP40" s="268"/>
      <c r="HQ40" s="269"/>
      <c r="HR40" s="89"/>
      <c r="HS40" s="89"/>
      <c r="HT40" s="89"/>
      <c r="HU40" s="267"/>
      <c r="HV40" s="268"/>
      <c r="HW40" s="268"/>
      <c r="HX40" s="268"/>
      <c r="HY40" s="268"/>
      <c r="HZ40" s="268"/>
      <c r="IA40" s="268"/>
      <c r="IB40" s="268"/>
      <c r="IC40" s="268"/>
      <c r="ID40" s="268"/>
      <c r="IE40" s="269"/>
      <c r="IF40" s="89"/>
    </row>
    <row r="41" spans="50:240" ht="15"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</row>
    <row r="42" spans="50:240" ht="15"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</row>
  </sheetData>
  <sheetProtection selectLockedCells="1" selectUnlockedCells="1"/>
  <mergeCells count="425">
    <mergeCell ref="GC40:GP40"/>
    <mergeCell ref="GR40:HD40"/>
    <mergeCell ref="HG40:HQ40"/>
    <mergeCell ref="HU40:IE40"/>
    <mergeCell ref="DY40:EL40"/>
    <mergeCell ref="EM40:EZ40"/>
    <mergeCell ref="FA40:FN40"/>
    <mergeCell ref="FO40:GB40"/>
    <mergeCell ref="GQ39:HD39"/>
    <mergeCell ref="HE39:HR39"/>
    <mergeCell ref="HS39:IF39"/>
    <mergeCell ref="GQ38:HD38"/>
    <mergeCell ref="HE38:HR38"/>
    <mergeCell ref="HS38:IF38"/>
    <mergeCell ref="CU39:DI39"/>
    <mergeCell ref="DJ39:DX39"/>
    <mergeCell ref="DY39:EL39"/>
    <mergeCell ref="EM39:EZ39"/>
    <mergeCell ref="FA39:FN39"/>
    <mergeCell ref="GC39:GP39"/>
    <mergeCell ref="FO39:GB39"/>
    <mergeCell ref="EM38:EZ38"/>
    <mergeCell ref="FA38:FN38"/>
    <mergeCell ref="FO38:GB38"/>
    <mergeCell ref="GC38:GP38"/>
    <mergeCell ref="AX38:CT38"/>
    <mergeCell ref="CU38:DI38"/>
    <mergeCell ref="DJ38:DX38"/>
    <mergeCell ref="DY38:EL38"/>
    <mergeCell ref="AX39:CT39"/>
    <mergeCell ref="GQ37:HD37"/>
    <mergeCell ref="HE37:HR37"/>
    <mergeCell ref="HS37:IF37"/>
    <mergeCell ref="GQ36:HD36"/>
    <mergeCell ref="HE36:HR36"/>
    <mergeCell ref="HS36:IF36"/>
    <mergeCell ref="CU37:DI37"/>
    <mergeCell ref="DJ37:DX37"/>
    <mergeCell ref="DY37:EL37"/>
    <mergeCell ref="FA37:FN37"/>
    <mergeCell ref="GC37:GP37"/>
    <mergeCell ref="FO37:GB37"/>
    <mergeCell ref="EM36:EZ36"/>
    <mergeCell ref="FA36:FN36"/>
    <mergeCell ref="FO36:GB36"/>
    <mergeCell ref="GC36:GP36"/>
    <mergeCell ref="AX36:CT36"/>
    <mergeCell ref="CU36:DI36"/>
    <mergeCell ref="DJ36:DX36"/>
    <mergeCell ref="DY36:EL36"/>
    <mergeCell ref="AX37:CT37"/>
    <mergeCell ref="GQ35:HD35"/>
    <mergeCell ref="GC35:GP35"/>
    <mergeCell ref="FO35:GB35"/>
    <mergeCell ref="AX35:CT35"/>
    <mergeCell ref="EM37:EZ37"/>
    <mergeCell ref="HE35:HR35"/>
    <mergeCell ref="HS35:IF35"/>
    <mergeCell ref="GQ34:HD34"/>
    <mergeCell ref="HE34:HR34"/>
    <mergeCell ref="HS34:IF34"/>
    <mergeCell ref="CU35:DI35"/>
    <mergeCell ref="DJ35:DX35"/>
    <mergeCell ref="DY35:EL35"/>
    <mergeCell ref="EM35:EZ35"/>
    <mergeCell ref="FA35:FN35"/>
    <mergeCell ref="EM34:EZ34"/>
    <mergeCell ref="FA34:FN34"/>
    <mergeCell ref="FO34:GB34"/>
    <mergeCell ref="GC34:GP34"/>
    <mergeCell ref="AX34:CT34"/>
    <mergeCell ref="CU34:DI34"/>
    <mergeCell ref="DJ34:DX34"/>
    <mergeCell ref="DY34:EL34"/>
    <mergeCell ref="GQ33:HD33"/>
    <mergeCell ref="HE33:HR33"/>
    <mergeCell ref="HS33:IF33"/>
    <mergeCell ref="GQ32:HD32"/>
    <mergeCell ref="HE32:HR32"/>
    <mergeCell ref="HS32:IF32"/>
    <mergeCell ref="CU33:DI33"/>
    <mergeCell ref="DJ33:DX33"/>
    <mergeCell ref="DY33:EL33"/>
    <mergeCell ref="EM33:EZ33"/>
    <mergeCell ref="FA33:FN33"/>
    <mergeCell ref="GC33:GP33"/>
    <mergeCell ref="FO33:GB33"/>
    <mergeCell ref="EM32:EZ32"/>
    <mergeCell ref="FA32:FN32"/>
    <mergeCell ref="FO32:GB32"/>
    <mergeCell ref="GC32:GP32"/>
    <mergeCell ref="AX32:CT32"/>
    <mergeCell ref="CU32:DI32"/>
    <mergeCell ref="DJ32:DX32"/>
    <mergeCell ref="DY32:EL32"/>
    <mergeCell ref="AX33:CT33"/>
    <mergeCell ref="GC31:GP31"/>
    <mergeCell ref="GQ31:HD31"/>
    <mergeCell ref="HE31:HR31"/>
    <mergeCell ref="HS31:IF31"/>
    <mergeCell ref="GQ30:HD30"/>
    <mergeCell ref="HE30:HR30"/>
    <mergeCell ref="HS30:IF30"/>
    <mergeCell ref="GC30:GP30"/>
    <mergeCell ref="AX31:CT31"/>
    <mergeCell ref="CU31:DI31"/>
    <mergeCell ref="DJ31:DX31"/>
    <mergeCell ref="DY31:EL31"/>
    <mergeCell ref="EM31:EZ31"/>
    <mergeCell ref="FA31:FN31"/>
    <mergeCell ref="HS29:IF29"/>
    <mergeCell ref="FO30:GB30"/>
    <mergeCell ref="FA29:FN29"/>
    <mergeCell ref="FO29:GB29"/>
    <mergeCell ref="GC29:GP29"/>
    <mergeCell ref="FA27:FN27"/>
    <mergeCell ref="FO27:GB27"/>
    <mergeCell ref="GC28:GP28"/>
    <mergeCell ref="AX30:CT30"/>
    <mergeCell ref="CU30:DI30"/>
    <mergeCell ref="DJ30:DX30"/>
    <mergeCell ref="DY30:EL30"/>
    <mergeCell ref="EM30:EZ30"/>
    <mergeCell ref="FA30:FN30"/>
    <mergeCell ref="CU29:DI29"/>
    <mergeCell ref="DJ29:DX29"/>
    <mergeCell ref="DY29:EL29"/>
    <mergeCell ref="EM29:EZ29"/>
    <mergeCell ref="DY27:EL27"/>
    <mergeCell ref="EM27:EZ27"/>
    <mergeCell ref="GQ28:HD28"/>
    <mergeCell ref="DY28:EL28"/>
    <mergeCell ref="EM28:EZ28"/>
    <mergeCell ref="FA28:FN28"/>
    <mergeCell ref="FO28:GB28"/>
    <mergeCell ref="AX40:CT40"/>
    <mergeCell ref="CU40:DG40"/>
    <mergeCell ref="DJ40:DX40"/>
    <mergeCell ref="AX29:CT29"/>
    <mergeCell ref="GQ29:HD29"/>
    <mergeCell ref="AX27:CT27"/>
    <mergeCell ref="CU27:DI27"/>
    <mergeCell ref="DJ27:DX27"/>
    <mergeCell ref="AX28:CT28"/>
    <mergeCell ref="CU28:DI28"/>
    <mergeCell ref="DJ28:DX28"/>
    <mergeCell ref="AX12:CT12"/>
    <mergeCell ref="CU12:DH12"/>
    <mergeCell ref="DJ12:DX12"/>
    <mergeCell ref="DY12:EL12"/>
    <mergeCell ref="EM12:EZ12"/>
    <mergeCell ref="EM14:EZ14"/>
    <mergeCell ref="AX17:CT17"/>
    <mergeCell ref="CU17:DI17"/>
    <mergeCell ref="DJ17:DX17"/>
    <mergeCell ref="FA9:FN9"/>
    <mergeCell ref="FO8:GB8"/>
    <mergeCell ref="FO9:GB9"/>
    <mergeCell ref="GC8:GP8"/>
    <mergeCell ref="GC9:GP9"/>
    <mergeCell ref="FA11:FN11"/>
    <mergeCell ref="FA10:FN10"/>
    <mergeCell ref="HU8:IE8"/>
    <mergeCell ref="HU9:IE9"/>
    <mergeCell ref="GR8:HD8"/>
    <mergeCell ref="GR9:HD9"/>
    <mergeCell ref="AX9:CT9"/>
    <mergeCell ref="DY8:EL8"/>
    <mergeCell ref="FA8:FN8"/>
    <mergeCell ref="EM8:EZ8"/>
    <mergeCell ref="DY9:EL9"/>
    <mergeCell ref="EM9:EZ9"/>
    <mergeCell ref="CU8:DG8"/>
    <mergeCell ref="DJ8:DX8"/>
    <mergeCell ref="CU9:DG9"/>
    <mergeCell ref="DJ9:DX9"/>
    <mergeCell ref="AX8:CT8"/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A5:FN5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X6:CT6"/>
    <mergeCell ref="CU6:DI6"/>
    <mergeCell ref="DJ6:DX6"/>
    <mergeCell ref="DY6:EL6"/>
    <mergeCell ref="EM6:EZ6"/>
    <mergeCell ref="AX5:CT5"/>
    <mergeCell ref="CU5:DI5"/>
    <mergeCell ref="DJ5:DX5"/>
    <mergeCell ref="DY5:EL5"/>
    <mergeCell ref="EM5:EZ5"/>
    <mergeCell ref="HS6:IF6"/>
    <mergeCell ref="FO5:GB5"/>
    <mergeCell ref="GC5:GP5"/>
    <mergeCell ref="GQ5:HD5"/>
    <mergeCell ref="HE5:HR5"/>
    <mergeCell ref="HS5:IF5"/>
    <mergeCell ref="FA7:FN7"/>
    <mergeCell ref="FA6:FN6"/>
    <mergeCell ref="FO6:GB6"/>
    <mergeCell ref="GC6:GP6"/>
    <mergeCell ref="GQ6:HD6"/>
    <mergeCell ref="HE6:HR6"/>
    <mergeCell ref="AX10:CT10"/>
    <mergeCell ref="CU10:DI10"/>
    <mergeCell ref="DJ10:DX10"/>
    <mergeCell ref="DY10:EL10"/>
    <mergeCell ref="EM10:EZ10"/>
    <mergeCell ref="AX7:CT7"/>
    <mergeCell ref="CU7:DI7"/>
    <mergeCell ref="DJ7:DX7"/>
    <mergeCell ref="DY7:EL7"/>
    <mergeCell ref="EM7:EZ7"/>
    <mergeCell ref="HS10:IF10"/>
    <mergeCell ref="FO7:GB7"/>
    <mergeCell ref="GC7:GP7"/>
    <mergeCell ref="GQ7:HD7"/>
    <mergeCell ref="HE7:HR7"/>
    <mergeCell ref="HS7:IF7"/>
    <mergeCell ref="HG9:HQ9"/>
    <mergeCell ref="HG8:HQ8"/>
    <mergeCell ref="FO10:GB10"/>
    <mergeCell ref="GC10:GP10"/>
    <mergeCell ref="GQ10:HD10"/>
    <mergeCell ref="HE10:HR10"/>
    <mergeCell ref="AX13:CT13"/>
    <mergeCell ref="CU13:DI13"/>
    <mergeCell ref="DJ13:DX13"/>
    <mergeCell ref="DY13:EL13"/>
    <mergeCell ref="EM13:EZ13"/>
    <mergeCell ref="AX11:CT11"/>
    <mergeCell ref="CU11:DI11"/>
    <mergeCell ref="DJ11:DX11"/>
    <mergeCell ref="DY11:EL11"/>
    <mergeCell ref="EM11:EZ11"/>
    <mergeCell ref="HS13:IF13"/>
    <mergeCell ref="FO11:GB11"/>
    <mergeCell ref="GC11:GP11"/>
    <mergeCell ref="GQ11:HD11"/>
    <mergeCell ref="HE11:HR11"/>
    <mergeCell ref="HS11:IF11"/>
    <mergeCell ref="HU12:IE12"/>
    <mergeCell ref="FO12:GB12"/>
    <mergeCell ref="GR12:HD12"/>
    <mergeCell ref="FA14:FN14"/>
    <mergeCell ref="FA13:FN13"/>
    <mergeCell ref="FO13:GB13"/>
    <mergeCell ref="GC13:GP13"/>
    <mergeCell ref="GQ13:HD13"/>
    <mergeCell ref="FA12:FN12"/>
    <mergeCell ref="GC12:GP12"/>
    <mergeCell ref="HE13:HR13"/>
    <mergeCell ref="AX15:CT15"/>
    <mergeCell ref="CU15:DI15"/>
    <mergeCell ref="DJ15:DX15"/>
    <mergeCell ref="DY15:EL15"/>
    <mergeCell ref="EM15:EZ15"/>
    <mergeCell ref="AX14:CT14"/>
    <mergeCell ref="CU14:DI14"/>
    <mergeCell ref="DJ14:DX14"/>
    <mergeCell ref="DY14:EL14"/>
    <mergeCell ref="HS15:IF15"/>
    <mergeCell ref="FO14:GB14"/>
    <mergeCell ref="GC14:GP14"/>
    <mergeCell ref="GQ14:HD14"/>
    <mergeCell ref="HE14:HR14"/>
    <mergeCell ref="HS14:IF14"/>
    <mergeCell ref="FA16:FN16"/>
    <mergeCell ref="FA15:FN15"/>
    <mergeCell ref="FO15:GB15"/>
    <mergeCell ref="GC15:GP15"/>
    <mergeCell ref="GQ15:HD15"/>
    <mergeCell ref="HE15:HR15"/>
    <mergeCell ref="DY17:EL17"/>
    <mergeCell ref="EM17:EZ17"/>
    <mergeCell ref="AX16:CT16"/>
    <mergeCell ref="CU16:DI16"/>
    <mergeCell ref="DJ16:DX16"/>
    <mergeCell ref="DY16:EL16"/>
    <mergeCell ref="EM16:EZ16"/>
    <mergeCell ref="HS17:IF17"/>
    <mergeCell ref="FO16:GB16"/>
    <mergeCell ref="GC16:GP16"/>
    <mergeCell ref="GQ16:HD16"/>
    <mergeCell ref="HE16:HR16"/>
    <mergeCell ref="HS16:IF16"/>
    <mergeCell ref="FA18:FN18"/>
    <mergeCell ref="FA17:FN17"/>
    <mergeCell ref="FO17:GB17"/>
    <mergeCell ref="GC17:GP17"/>
    <mergeCell ref="GQ17:HD17"/>
    <mergeCell ref="HE17:HR17"/>
    <mergeCell ref="AX19:CT19"/>
    <mergeCell ref="CU19:DI19"/>
    <mergeCell ref="DJ19:DX19"/>
    <mergeCell ref="DY19:EL19"/>
    <mergeCell ref="EM19:EZ19"/>
    <mergeCell ref="AX18:CT18"/>
    <mergeCell ref="CU18:DI18"/>
    <mergeCell ref="DJ18:DX18"/>
    <mergeCell ref="DY18:EL18"/>
    <mergeCell ref="EM18:EZ18"/>
    <mergeCell ref="HS19:IF19"/>
    <mergeCell ref="FO18:GB18"/>
    <mergeCell ref="GC18:GP18"/>
    <mergeCell ref="GQ18:HD18"/>
    <mergeCell ref="HE18:HR18"/>
    <mergeCell ref="HS18:IF18"/>
    <mergeCell ref="FA20:FN20"/>
    <mergeCell ref="FA19:FN19"/>
    <mergeCell ref="FO19:GB19"/>
    <mergeCell ref="GC19:GP19"/>
    <mergeCell ref="GQ19:HD19"/>
    <mergeCell ref="HE19:HR19"/>
    <mergeCell ref="AX21:CT21"/>
    <mergeCell ref="CU21:DI21"/>
    <mergeCell ref="DJ21:DX21"/>
    <mergeCell ref="DY21:EL21"/>
    <mergeCell ref="EM21:EZ21"/>
    <mergeCell ref="AX20:CT20"/>
    <mergeCell ref="CU20:DI20"/>
    <mergeCell ref="DJ20:DX20"/>
    <mergeCell ref="DY20:EL20"/>
    <mergeCell ref="EM20:EZ20"/>
    <mergeCell ref="HS21:IF21"/>
    <mergeCell ref="FO20:GB20"/>
    <mergeCell ref="GC20:GP20"/>
    <mergeCell ref="GQ20:HD20"/>
    <mergeCell ref="HE20:HR20"/>
    <mergeCell ref="HS20:IF20"/>
    <mergeCell ref="FA22:FN22"/>
    <mergeCell ref="FA21:FN21"/>
    <mergeCell ref="FO21:GB21"/>
    <mergeCell ref="GC21:GP21"/>
    <mergeCell ref="GQ21:HD21"/>
    <mergeCell ref="HE21:HR21"/>
    <mergeCell ref="AX23:CT23"/>
    <mergeCell ref="CU23:DI23"/>
    <mergeCell ref="DJ23:DX23"/>
    <mergeCell ref="DY23:EL23"/>
    <mergeCell ref="EM23:EZ23"/>
    <mergeCell ref="AX22:CT22"/>
    <mergeCell ref="CU22:DI22"/>
    <mergeCell ref="DJ22:DX22"/>
    <mergeCell ref="DY22:EL22"/>
    <mergeCell ref="EM22:EZ22"/>
    <mergeCell ref="GQ23:HD23"/>
    <mergeCell ref="HE23:HR23"/>
    <mergeCell ref="HS23:IF23"/>
    <mergeCell ref="FO22:GB22"/>
    <mergeCell ref="GC22:GP22"/>
    <mergeCell ref="GQ22:HD22"/>
    <mergeCell ref="HE22:HR22"/>
    <mergeCell ref="HS22:IF22"/>
    <mergeCell ref="AX25:CT25"/>
    <mergeCell ref="CU25:DI25"/>
    <mergeCell ref="DJ25:DX25"/>
    <mergeCell ref="DY25:EL25"/>
    <mergeCell ref="EM25:EZ25"/>
    <mergeCell ref="AX24:CT24"/>
    <mergeCell ref="CU24:DI24"/>
    <mergeCell ref="DJ24:DX24"/>
    <mergeCell ref="DY24:EL24"/>
    <mergeCell ref="EM24:EZ24"/>
    <mergeCell ref="HS25:IF25"/>
    <mergeCell ref="FO24:GB24"/>
    <mergeCell ref="GC24:GP24"/>
    <mergeCell ref="GQ24:HD24"/>
    <mergeCell ref="HE24:HR24"/>
    <mergeCell ref="HS24:IF24"/>
    <mergeCell ref="FA41:FN41"/>
    <mergeCell ref="FA25:FN25"/>
    <mergeCell ref="FO25:GB25"/>
    <mergeCell ref="GC25:GP25"/>
    <mergeCell ref="GQ25:HD25"/>
    <mergeCell ref="HE25:HR25"/>
    <mergeCell ref="GC27:GP27"/>
    <mergeCell ref="GQ27:HD27"/>
    <mergeCell ref="HE27:HR27"/>
    <mergeCell ref="HE28:HR28"/>
    <mergeCell ref="AW26:CT26"/>
    <mergeCell ref="CU26:DG26"/>
    <mergeCell ref="DJ26:DX26"/>
    <mergeCell ref="DY26:EL26"/>
    <mergeCell ref="EM26:EZ26"/>
    <mergeCell ref="AX41:CT41"/>
    <mergeCell ref="CU41:DI41"/>
    <mergeCell ref="DJ41:DX41"/>
    <mergeCell ref="DY41:EL41"/>
    <mergeCell ref="EM41:EZ41"/>
    <mergeCell ref="HU26:IE26"/>
    <mergeCell ref="FO41:GB41"/>
    <mergeCell ref="GC41:GP41"/>
    <mergeCell ref="GQ41:HD41"/>
    <mergeCell ref="HE41:HR41"/>
    <mergeCell ref="HS41:IF41"/>
    <mergeCell ref="HS27:IF27"/>
    <mergeCell ref="HS28:IF28"/>
    <mergeCell ref="FO31:GB31"/>
    <mergeCell ref="HE29:HR29"/>
    <mergeCell ref="HG12:HQ12"/>
    <mergeCell ref="FA26:FN26"/>
    <mergeCell ref="FO26:GB26"/>
    <mergeCell ref="GC26:GP26"/>
    <mergeCell ref="GR26:HD26"/>
    <mergeCell ref="HG26:HQ26"/>
    <mergeCell ref="FA24:FN24"/>
    <mergeCell ref="FA23:FN23"/>
    <mergeCell ref="FO23:GB23"/>
    <mergeCell ref="GC23:GP2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G18"/>
  <sheetViews>
    <sheetView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0.00390625" style="18" customWidth="1"/>
    <col min="2" max="2" width="16.25390625" style="18" customWidth="1"/>
    <col min="3" max="3" width="15.875" style="18" customWidth="1"/>
    <col min="4" max="4" width="16.25390625" style="18" customWidth="1"/>
    <col min="5" max="5" width="14.75390625" style="18" customWidth="1"/>
    <col min="6" max="6" width="16.125" style="18" customWidth="1"/>
    <col min="7" max="16384" width="9.125" style="18" customWidth="1"/>
  </cols>
  <sheetData>
    <row r="1" spans="1:7" ht="18.75">
      <c r="A1" s="275" t="s">
        <v>178</v>
      </c>
      <c r="B1" s="275"/>
      <c r="C1" s="275"/>
      <c r="D1" s="275"/>
      <c r="E1" s="275"/>
      <c r="F1" s="275"/>
      <c r="G1" s="49"/>
    </row>
    <row r="2" ht="12.75">
      <c r="G2" s="49"/>
    </row>
    <row r="3" spans="1:7" ht="15.75">
      <c r="A3" s="276" t="s">
        <v>179</v>
      </c>
      <c r="B3" s="276"/>
      <c r="C3" s="276"/>
      <c r="D3" s="276"/>
      <c r="E3" s="276"/>
      <c r="F3" s="276"/>
      <c r="G3" s="49"/>
    </row>
    <row r="4" ht="12.75">
      <c r="G4" s="49"/>
    </row>
    <row r="5" spans="1:7" s="51" customFormat="1" ht="55.5" customHeight="1">
      <c r="A5" s="200" t="s">
        <v>127</v>
      </c>
      <c r="B5" s="202" t="s">
        <v>226</v>
      </c>
      <c r="C5" s="202" t="s">
        <v>128</v>
      </c>
      <c r="D5" s="202"/>
      <c r="E5" s="202" t="s">
        <v>129</v>
      </c>
      <c r="F5" s="202"/>
      <c r="G5" s="50"/>
    </row>
    <row r="6" spans="1:7" s="51" customFormat="1" ht="43.5" customHeight="1">
      <c r="A6" s="200"/>
      <c r="B6" s="202"/>
      <c r="C6" s="27" t="s">
        <v>186</v>
      </c>
      <c r="D6" s="27" t="s">
        <v>130</v>
      </c>
      <c r="E6" s="27" t="s">
        <v>186</v>
      </c>
      <c r="F6" s="27" t="s">
        <v>130</v>
      </c>
      <c r="G6" s="50"/>
    </row>
    <row r="7" spans="1:7" ht="12.7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49"/>
    </row>
    <row r="8" spans="1:7" ht="31.5">
      <c r="A8" s="91" t="s">
        <v>225</v>
      </c>
      <c r="B8" s="65">
        <v>49.4</v>
      </c>
      <c r="C8" s="65">
        <v>49.4</v>
      </c>
      <c r="D8" s="65">
        <f>C8-B8</f>
        <v>0</v>
      </c>
      <c r="E8" s="65">
        <v>49.4</v>
      </c>
      <c r="F8" s="65">
        <v>0</v>
      </c>
      <c r="G8" s="49"/>
    </row>
    <row r="9" spans="1:7" s="56" customFormat="1" ht="31.5">
      <c r="A9" s="91" t="s">
        <v>180</v>
      </c>
      <c r="B9" s="54">
        <v>42</v>
      </c>
      <c r="C9" s="54">
        <v>42</v>
      </c>
      <c r="D9" s="65">
        <f>C9-B9</f>
        <v>0</v>
      </c>
      <c r="E9" s="54">
        <v>42</v>
      </c>
      <c r="F9" s="65">
        <v>0</v>
      </c>
      <c r="G9" s="55"/>
    </row>
    <row r="10" spans="1:7" ht="15.75">
      <c r="A10" s="60" t="s">
        <v>133</v>
      </c>
      <c r="B10" s="58"/>
      <c r="C10" s="58"/>
      <c r="D10" s="65"/>
      <c r="E10" s="58"/>
      <c r="F10" s="65"/>
      <c r="G10" s="49"/>
    </row>
    <row r="11" spans="1:7" ht="15.75">
      <c r="A11" s="57" t="s">
        <v>181</v>
      </c>
      <c r="B11" s="58">
        <v>24</v>
      </c>
      <c r="C11" s="58">
        <v>24</v>
      </c>
      <c r="D11" s="65">
        <f>C11-B11</f>
        <v>0</v>
      </c>
      <c r="E11" s="58">
        <v>24</v>
      </c>
      <c r="F11" s="65">
        <v>0</v>
      </c>
      <c r="G11" s="49"/>
    </row>
    <row r="12" spans="1:7" ht="31.5">
      <c r="A12" s="57" t="s">
        <v>182</v>
      </c>
      <c r="B12" s="58">
        <v>3</v>
      </c>
      <c r="C12" s="58">
        <v>3</v>
      </c>
      <c r="D12" s="65">
        <f>C12-B12</f>
        <v>0</v>
      </c>
      <c r="E12" s="58">
        <v>3</v>
      </c>
      <c r="F12" s="65">
        <v>0</v>
      </c>
      <c r="G12" s="49"/>
    </row>
    <row r="13" spans="1:7" ht="15.75">
      <c r="A13" s="57" t="s">
        <v>183</v>
      </c>
      <c r="B13" s="58">
        <v>15</v>
      </c>
      <c r="C13" s="58">
        <v>15</v>
      </c>
      <c r="D13" s="65">
        <f>C13-B13</f>
        <v>0</v>
      </c>
      <c r="E13" s="58">
        <v>15</v>
      </c>
      <c r="F13" s="65">
        <v>0</v>
      </c>
      <c r="G13" s="49"/>
    </row>
    <row r="14" spans="1:7" ht="15.75">
      <c r="A14" s="92" t="s">
        <v>123</v>
      </c>
      <c r="B14" s="93"/>
      <c r="C14" s="93"/>
      <c r="D14" s="65"/>
      <c r="E14" s="93"/>
      <c r="F14" s="65"/>
      <c r="G14" s="49"/>
    </row>
    <row r="15" spans="1:7" ht="31.5">
      <c r="A15" s="95" t="s">
        <v>184</v>
      </c>
      <c r="B15" s="96">
        <v>24</v>
      </c>
      <c r="C15" s="96">
        <v>24</v>
      </c>
      <c r="D15" s="65">
        <f>C15-B15</f>
        <v>0</v>
      </c>
      <c r="E15" s="96">
        <v>24</v>
      </c>
      <c r="F15" s="65">
        <v>0</v>
      </c>
      <c r="G15" s="49"/>
    </row>
    <row r="16" spans="1:7" ht="31.5" customHeight="1">
      <c r="A16" s="273" t="s">
        <v>185</v>
      </c>
      <c r="B16" s="273"/>
      <c r="C16" s="273"/>
      <c r="D16" s="273"/>
      <c r="E16" s="59"/>
      <c r="F16" s="59"/>
      <c r="G16" s="49"/>
    </row>
    <row r="17" spans="1:7" ht="15.75" customHeight="1">
      <c r="A17" s="24"/>
      <c r="B17" s="61"/>
      <c r="C17" s="62"/>
      <c r="D17" s="61"/>
      <c r="E17" s="274"/>
      <c r="F17" s="274"/>
      <c r="G17" s="49"/>
    </row>
    <row r="18" ht="12.75">
      <c r="G18" s="49"/>
    </row>
  </sheetData>
  <sheetProtection selectLockedCells="1" selectUnlockedCells="1"/>
  <mergeCells count="8">
    <mergeCell ref="A16:D16"/>
    <mergeCell ref="E17:F17"/>
    <mergeCell ref="A1:F1"/>
    <mergeCell ref="A3:F3"/>
    <mergeCell ref="A5:A6"/>
    <mergeCell ref="B5:B6"/>
    <mergeCell ref="C5:D5"/>
    <mergeCell ref="E5:F5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H20"/>
  <sheetViews>
    <sheetView zoomScaleSheetLayoutView="100" zoomScalePageLayoutView="0" workbookViewId="0" topLeftCell="B1">
      <selection activeCell="I13" sqref="I13"/>
    </sheetView>
  </sheetViews>
  <sheetFormatPr defaultColWidth="9.00390625" defaultRowHeight="12.75"/>
  <cols>
    <col min="1" max="1" width="60.00390625" style="18" customWidth="1"/>
    <col min="2" max="2" width="15.25390625" style="18" customWidth="1"/>
    <col min="3" max="3" width="22.00390625" style="18" customWidth="1"/>
    <col min="4" max="4" width="15.875" style="18" customWidth="1"/>
    <col min="5" max="5" width="16.25390625" style="18" customWidth="1"/>
    <col min="6" max="6" width="14.75390625" style="18" customWidth="1"/>
    <col min="7" max="7" width="16.125" style="18" customWidth="1"/>
    <col min="8" max="16384" width="9.125" style="18" customWidth="1"/>
  </cols>
  <sheetData>
    <row r="1" spans="1:8" ht="15.75">
      <c r="A1" s="279" t="s">
        <v>187</v>
      </c>
      <c r="B1" s="279"/>
      <c r="C1" s="279"/>
      <c r="D1" s="279"/>
      <c r="E1" s="279"/>
      <c r="F1" s="279"/>
      <c r="G1" s="279"/>
      <c r="H1" s="49"/>
    </row>
    <row r="2" ht="12.75">
      <c r="H2" s="49"/>
    </row>
    <row r="3" spans="1:8" s="51" customFormat="1" ht="12.75" customHeight="1">
      <c r="A3" s="200" t="s">
        <v>127</v>
      </c>
      <c r="B3" s="280" t="s">
        <v>193</v>
      </c>
      <c r="C3" s="202" t="s">
        <v>194</v>
      </c>
      <c r="D3" s="202" t="s">
        <v>128</v>
      </c>
      <c r="E3" s="202"/>
      <c r="F3" s="202" t="s">
        <v>129</v>
      </c>
      <c r="G3" s="202"/>
      <c r="H3" s="50"/>
    </row>
    <row r="4" spans="1:8" s="51" customFormat="1" ht="47.25">
      <c r="A4" s="200"/>
      <c r="B4" s="281"/>
      <c r="C4" s="202"/>
      <c r="D4" s="27" t="s">
        <v>195</v>
      </c>
      <c r="E4" s="27" t="s">
        <v>130</v>
      </c>
      <c r="F4" s="27" t="s">
        <v>195</v>
      </c>
      <c r="G4" s="27" t="s">
        <v>130</v>
      </c>
      <c r="H4" s="50"/>
    </row>
    <row r="5" spans="1:8" ht="12.75">
      <c r="A5" s="52">
        <v>1</v>
      </c>
      <c r="B5" s="52"/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49"/>
    </row>
    <row r="6" spans="1:8" ht="15.75">
      <c r="A6" s="91" t="s">
        <v>227</v>
      </c>
      <c r="B6" s="98" t="s">
        <v>196</v>
      </c>
      <c r="C6" s="130">
        <v>16492.3</v>
      </c>
      <c r="D6" s="130">
        <f>'3.'!FO16/1000</f>
        <v>17322.73868</v>
      </c>
      <c r="E6" s="128">
        <v>1.051</v>
      </c>
      <c r="F6" s="132">
        <f>'3.'!HE16/1000</f>
        <v>18492.004965712</v>
      </c>
      <c r="G6" s="128">
        <v>1.068</v>
      </c>
      <c r="H6" s="49"/>
    </row>
    <row r="7" spans="1:8" s="56" customFormat="1" ht="15.75">
      <c r="A7" s="91" t="s">
        <v>188</v>
      </c>
      <c r="B7" s="98" t="s">
        <v>12</v>
      </c>
      <c r="C7" s="129">
        <v>32879</v>
      </c>
      <c r="D7" s="129">
        <f>C7*1.051</f>
        <v>34555.829</v>
      </c>
      <c r="E7" s="128">
        <f>D7/C7</f>
        <v>1.051</v>
      </c>
      <c r="F7" s="129">
        <f>D7*1.0684</f>
        <v>36919.447703599995</v>
      </c>
      <c r="G7" s="128">
        <f>F7/D7</f>
        <v>1.0684</v>
      </c>
      <c r="H7" s="55"/>
    </row>
    <row r="8" spans="1:8" ht="15.75">
      <c r="A8" s="60" t="s">
        <v>133</v>
      </c>
      <c r="B8" s="99"/>
      <c r="C8" s="58"/>
      <c r="D8" s="58"/>
      <c r="E8" s="128"/>
      <c r="F8" s="58"/>
      <c r="G8" s="128"/>
      <c r="H8" s="49"/>
    </row>
    <row r="9" spans="1:8" ht="15.75">
      <c r="A9" s="57" t="s">
        <v>181</v>
      </c>
      <c r="B9" s="98" t="s">
        <v>12</v>
      </c>
      <c r="C9" s="58">
        <v>41876</v>
      </c>
      <c r="D9" s="129">
        <f>C9*1.051</f>
        <v>44011.676</v>
      </c>
      <c r="E9" s="128">
        <f>D9/C9</f>
        <v>1.051</v>
      </c>
      <c r="F9" s="129">
        <f>D9*1.0684</f>
        <v>47022.0746384</v>
      </c>
      <c r="G9" s="128">
        <f>F9/D9</f>
        <v>1.0684</v>
      </c>
      <c r="H9" s="49"/>
    </row>
    <row r="10" spans="1:8" ht="31.5">
      <c r="A10" s="57" t="s">
        <v>182</v>
      </c>
      <c r="B10" s="98" t="s">
        <v>12</v>
      </c>
      <c r="C10" s="58">
        <v>46201</v>
      </c>
      <c r="D10" s="129">
        <f>C10*1.051</f>
        <v>48557.251</v>
      </c>
      <c r="E10" s="128">
        <f>D10/C10</f>
        <v>1.051</v>
      </c>
      <c r="F10" s="129">
        <f>D10*1.0684</f>
        <v>51878.566968399995</v>
      </c>
      <c r="G10" s="128">
        <f>F10/D10</f>
        <v>1.0684</v>
      </c>
      <c r="H10" s="49"/>
    </row>
    <row r="11" spans="1:8" ht="15.75">
      <c r="A11" s="57" t="s">
        <v>183</v>
      </c>
      <c r="B11" s="98" t="s">
        <v>12</v>
      </c>
      <c r="C11" s="58">
        <v>15940</v>
      </c>
      <c r="D11" s="129">
        <f>C11*1.051</f>
        <v>16752.94</v>
      </c>
      <c r="E11" s="128">
        <f>D11/C11</f>
        <v>1.051</v>
      </c>
      <c r="F11" s="129">
        <f>D11*1.0684</f>
        <v>17898.841096</v>
      </c>
      <c r="G11" s="128">
        <f>F11/D11</f>
        <v>1.0684</v>
      </c>
      <c r="H11" s="49"/>
    </row>
    <row r="12" spans="1:8" ht="15.75">
      <c r="A12" s="60" t="s">
        <v>123</v>
      </c>
      <c r="B12" s="99"/>
      <c r="C12" s="58"/>
      <c r="D12" s="58"/>
      <c r="E12" s="58"/>
      <c r="F12" s="58"/>
      <c r="G12" s="58"/>
      <c r="H12" s="49"/>
    </row>
    <row r="13" spans="1:8" ht="47.25">
      <c r="A13" s="60" t="s">
        <v>189</v>
      </c>
      <c r="B13" s="98" t="s">
        <v>12</v>
      </c>
      <c r="C13" s="58">
        <v>43300</v>
      </c>
      <c r="D13" s="58">
        <v>45250</v>
      </c>
      <c r="E13" s="125">
        <f>D13/C13</f>
        <v>1.0450346420323327</v>
      </c>
      <c r="F13" s="58">
        <v>47190</v>
      </c>
      <c r="G13" s="125">
        <f>F13/D13</f>
        <v>1.0428729281767957</v>
      </c>
      <c r="H13" s="49"/>
    </row>
    <row r="14" spans="1:8" ht="15.75">
      <c r="A14" s="91" t="s">
        <v>190</v>
      </c>
      <c r="B14" s="98"/>
      <c r="C14" s="65"/>
      <c r="D14" s="65"/>
      <c r="E14" s="65"/>
      <c r="F14" s="65"/>
      <c r="G14" s="65"/>
      <c r="H14" s="49"/>
    </row>
    <row r="15" spans="1:8" s="56" customFormat="1" ht="47.25">
      <c r="A15" s="53" t="s">
        <v>191</v>
      </c>
      <c r="B15" s="98" t="s">
        <v>12</v>
      </c>
      <c r="C15" s="54"/>
      <c r="D15" s="54"/>
      <c r="E15" s="54"/>
      <c r="F15" s="54"/>
      <c r="G15" s="54"/>
      <c r="H15" s="55"/>
    </row>
    <row r="16" spans="1:8" ht="15.75">
      <c r="A16" s="57" t="s">
        <v>228</v>
      </c>
      <c r="B16" s="87"/>
      <c r="C16" s="58">
        <v>43300</v>
      </c>
      <c r="D16" s="58">
        <v>45250</v>
      </c>
      <c r="E16" s="125">
        <f>D16/C16</f>
        <v>1.0450346420323327</v>
      </c>
      <c r="F16" s="58">
        <v>47190</v>
      </c>
      <c r="G16" s="125">
        <f>F16/D16</f>
        <v>1.0428729281767957</v>
      </c>
      <c r="H16" s="49"/>
    </row>
    <row r="17" spans="1:8" ht="47.25">
      <c r="A17" s="60" t="s">
        <v>192</v>
      </c>
      <c r="B17" s="99" t="s">
        <v>197</v>
      </c>
      <c r="C17" s="126">
        <v>1</v>
      </c>
      <c r="D17" s="126">
        <v>1</v>
      </c>
      <c r="E17" s="58"/>
      <c r="F17" s="126">
        <v>1</v>
      </c>
      <c r="G17" s="58"/>
      <c r="H17" s="49"/>
    </row>
    <row r="18" spans="1:8" ht="15.75" customHeight="1">
      <c r="A18" s="278" t="s">
        <v>198</v>
      </c>
      <c r="B18" s="278"/>
      <c r="C18" s="278"/>
      <c r="D18" s="278"/>
      <c r="E18" s="61"/>
      <c r="F18" s="277"/>
      <c r="G18" s="277"/>
      <c r="H18" s="49"/>
    </row>
    <row r="19" spans="1:8" ht="15.75" customHeight="1">
      <c r="A19" s="24"/>
      <c r="B19" s="24"/>
      <c r="C19" s="61"/>
      <c r="D19" s="62"/>
      <c r="E19" s="61"/>
      <c r="F19" s="274"/>
      <c r="G19" s="274"/>
      <c r="H19" s="49"/>
    </row>
    <row r="20" ht="12.75">
      <c r="H20" s="49"/>
    </row>
  </sheetData>
  <sheetProtection selectLockedCells="1" selectUnlockedCells="1"/>
  <mergeCells count="9">
    <mergeCell ref="F18:G18"/>
    <mergeCell ref="F19:G19"/>
    <mergeCell ref="A18:D18"/>
    <mergeCell ref="A1:G1"/>
    <mergeCell ref="A3:A4"/>
    <mergeCell ref="C3:C4"/>
    <mergeCell ref="D3:E3"/>
    <mergeCell ref="F3:G3"/>
    <mergeCell ref="B3:B4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cp:lastPrinted>2015-05-18T12:04:15Z</cp:lastPrinted>
  <dcterms:created xsi:type="dcterms:W3CDTF">2014-08-27T11:50:54Z</dcterms:created>
  <dcterms:modified xsi:type="dcterms:W3CDTF">2015-09-29T09:47:57Z</dcterms:modified>
  <cp:category/>
  <cp:version/>
  <cp:contentType/>
  <cp:contentStatus/>
</cp:coreProperties>
</file>